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/>
  <mc:AlternateContent xmlns:mc="http://schemas.openxmlformats.org/markup-compatibility/2006">
    <mc:Choice Requires="x15">
      <x15ac:absPath xmlns:x15ac="http://schemas.microsoft.com/office/spreadsheetml/2010/11/ac" url="\\192.168.0.104\общие ресурсы уэф\БЮДЖЕТ\Совет\УЭФ\СПЕЦИАЛИСТЫ\ЭКОНОМИСТ\ОТЧЕТЫ КВАРТАЛ\ОТЧЕТЫ ПО ПРОГРАММАМ ежеквартально\2021\2 квартал\"/>
    </mc:Choice>
  </mc:AlternateContent>
  <xr:revisionPtr revIDLastSave="0" documentId="13_ncr:1_{6F59176B-BF1F-401A-AD8A-2AEBC710F2C4}" xr6:coauthVersionLast="47" xr6:coauthVersionMax="47" xr10:uidLastSave="{00000000-0000-0000-0000-000000000000}"/>
  <bookViews>
    <workbookView xWindow="-120" yWindow="-120" windowWidth="29040" windowHeight="15840" tabRatio="500" activeTab="6" xr2:uid="{00000000-000D-0000-FFFF-FFFF00000000}"/>
  </bookViews>
  <sheets>
    <sheet name="Программа №1" sheetId="17" r:id="rId1"/>
    <sheet name="Программа  №4" sheetId="9" r:id="rId2"/>
    <sheet name="Программа № 5" sheetId="10" r:id="rId3"/>
    <sheet name="Программа № 6" sheetId="1" r:id="rId4"/>
    <sheet name="Программа № 10" sheetId="2" state="hidden" r:id="rId5"/>
    <sheet name="Программа № 7" sheetId="6" r:id="rId6"/>
    <sheet name="Программа №8" sheetId="18" r:id="rId7"/>
    <sheet name="Программа № 9" sheetId="5" r:id="rId8"/>
    <sheet name="Программа №10" sheetId="16" r:id="rId9"/>
    <sheet name="Программа № 11" sheetId="4" r:id="rId10"/>
    <sheet name="Программа № 12" sheetId="8" r:id="rId11"/>
    <sheet name="Программа №13" sheetId="15" r:id="rId12"/>
    <sheet name="Программа №14 общая" sheetId="11" r:id="rId13"/>
    <sheet name="Программа №15" sheetId="12" r:id="rId14"/>
    <sheet name="Программа №16" sheetId="14" r:id="rId15"/>
    <sheet name="Программа № 17" sheetId="13" r:id="rId16"/>
    <sheet name="Программа №18" sheetId="3" r:id="rId17"/>
  </sheets>
  <definedNames>
    <definedName name="_xlnm.Print_Area" localSheetId="10">'Программа № 12'!$A$1:$M$161</definedName>
    <definedName name="_xlnm.Print_Area" localSheetId="0">'Программа №1'!$A$1:$M$411</definedName>
  </definedNames>
  <calcPr calcId="191029"/>
</workbook>
</file>

<file path=xl/calcChain.xml><?xml version="1.0" encoding="utf-8"?>
<calcChain xmlns="http://schemas.openxmlformats.org/spreadsheetml/2006/main">
  <c r="G19" i="18" l="1"/>
  <c r="F19" i="18"/>
  <c r="E19" i="18"/>
  <c r="G10" i="18"/>
  <c r="F10" i="18"/>
  <c r="E10" i="18"/>
  <c r="F5" i="18"/>
  <c r="E5" i="18"/>
  <c r="E406" i="17" l="1"/>
  <c r="E404" i="17" s="1"/>
  <c r="F404" i="17"/>
  <c r="K399" i="17"/>
  <c r="F399" i="17"/>
  <c r="E399" i="17"/>
  <c r="K394" i="17"/>
  <c r="F394" i="17"/>
  <c r="E394" i="17"/>
  <c r="G392" i="17"/>
  <c r="K389" i="17"/>
  <c r="F389" i="17"/>
  <c r="G389" i="17" s="1"/>
  <c r="E389" i="17"/>
  <c r="K384" i="17"/>
  <c r="F384" i="17"/>
  <c r="E384" i="17"/>
  <c r="K379" i="17"/>
  <c r="F379" i="17"/>
  <c r="G379" i="17" s="1"/>
  <c r="E379" i="17"/>
  <c r="F374" i="17"/>
  <c r="E374" i="17"/>
  <c r="G372" i="17"/>
  <c r="G369" i="17"/>
  <c r="F369" i="17"/>
  <c r="E369" i="17"/>
  <c r="F367" i="17"/>
  <c r="F364" i="17" s="1"/>
  <c r="E367" i="17"/>
  <c r="F366" i="17"/>
  <c r="E365" i="17"/>
  <c r="F359" i="17"/>
  <c r="E359" i="17"/>
  <c r="F354" i="17"/>
  <c r="E354" i="17"/>
  <c r="K349" i="17"/>
  <c r="F349" i="17"/>
  <c r="E349" i="17"/>
  <c r="K344" i="17"/>
  <c r="F344" i="17"/>
  <c r="E344" i="17"/>
  <c r="E342" i="17"/>
  <c r="F340" i="17"/>
  <c r="F339" i="17" s="1"/>
  <c r="E340" i="17"/>
  <c r="E260" i="17" s="1"/>
  <c r="F334" i="17"/>
  <c r="E334" i="17"/>
  <c r="E309" i="17" s="1"/>
  <c r="E262" i="17" s="1"/>
  <c r="K329" i="17"/>
  <c r="F329" i="17"/>
  <c r="E329" i="17"/>
  <c r="K324" i="17"/>
  <c r="F324" i="17"/>
  <c r="E324" i="17"/>
  <c r="K322" i="17"/>
  <c r="K319" i="17"/>
  <c r="F319" i="17"/>
  <c r="E319" i="17"/>
  <c r="K314" i="17"/>
  <c r="F314" i="17"/>
  <c r="F309" i="17" s="1"/>
  <c r="E314" i="17"/>
  <c r="F312" i="17"/>
  <c r="G312" i="17" s="1"/>
  <c r="E312" i="17"/>
  <c r="K304" i="17"/>
  <c r="F304" i="17"/>
  <c r="E304" i="17"/>
  <c r="F299" i="17"/>
  <c r="E299" i="17"/>
  <c r="K294" i="17"/>
  <c r="F294" i="17"/>
  <c r="E294" i="17"/>
  <c r="F292" i="17"/>
  <c r="F289" i="17" s="1"/>
  <c r="E292" i="17"/>
  <c r="E289" i="17"/>
  <c r="K284" i="17"/>
  <c r="F284" i="17"/>
  <c r="E284" i="17"/>
  <c r="K279" i="17"/>
  <c r="F279" i="17"/>
  <c r="E279" i="17"/>
  <c r="G277" i="17"/>
  <c r="F274" i="17"/>
  <c r="G274" i="17" s="1"/>
  <c r="E274" i="17"/>
  <c r="K269" i="17"/>
  <c r="F269" i="17"/>
  <c r="E269" i="17"/>
  <c r="E267" i="17"/>
  <c r="G267" i="17" s="1"/>
  <c r="K264" i="17"/>
  <c r="G264" i="17"/>
  <c r="F264" i="17"/>
  <c r="E264" i="17"/>
  <c r="F261" i="17"/>
  <c r="E261" i="17"/>
  <c r="F260" i="17"/>
  <c r="F254" i="17"/>
  <c r="E254" i="17"/>
  <c r="F252" i="17"/>
  <c r="F250" i="17"/>
  <c r="F249" i="17" s="1"/>
  <c r="E249" i="17"/>
  <c r="G247" i="17"/>
  <c r="K244" i="17"/>
  <c r="F244" i="17"/>
  <c r="G244" i="17" s="1"/>
  <c r="E244" i="17"/>
  <c r="G242" i="17"/>
  <c r="E240" i="17"/>
  <c r="E239" i="17" s="1"/>
  <c r="K234" i="17"/>
  <c r="F234" i="17"/>
  <c r="E234" i="17"/>
  <c r="F229" i="17"/>
  <c r="E229" i="17"/>
  <c r="F224" i="17"/>
  <c r="E224" i="17"/>
  <c r="G222" i="17"/>
  <c r="F219" i="17"/>
  <c r="G219" i="17" s="1"/>
  <c r="E219" i="17"/>
  <c r="G217" i="17"/>
  <c r="F217" i="17"/>
  <c r="K214" i="17"/>
  <c r="G214" i="17"/>
  <c r="F214" i="17"/>
  <c r="E214" i="17"/>
  <c r="K212" i="17"/>
  <c r="G211" i="17"/>
  <c r="K208" i="17"/>
  <c r="F208" i="17"/>
  <c r="G208" i="17" s="1"/>
  <c r="E208" i="17"/>
  <c r="G206" i="17"/>
  <c r="F203" i="17"/>
  <c r="G203" i="17" s="1"/>
  <c r="E203" i="17"/>
  <c r="F202" i="17"/>
  <c r="E202" i="17"/>
  <c r="F201" i="17"/>
  <c r="G201" i="17" s="1"/>
  <c r="E201" i="17"/>
  <c r="F200" i="17"/>
  <c r="E200" i="17"/>
  <c r="E199" i="17"/>
  <c r="E198" i="17"/>
  <c r="G196" i="17"/>
  <c r="F196" i="17"/>
  <c r="G195" i="17"/>
  <c r="G194" i="17"/>
  <c r="F193" i="17"/>
  <c r="E193" i="17"/>
  <c r="G193" i="17" s="1"/>
  <c r="G188" i="17"/>
  <c r="F188" i="17"/>
  <c r="E188" i="17"/>
  <c r="G186" i="17"/>
  <c r="K183" i="17"/>
  <c r="F183" i="17"/>
  <c r="E183" i="17"/>
  <c r="G183" i="17" s="1"/>
  <c r="G179" i="17"/>
  <c r="K178" i="17"/>
  <c r="F178" i="17"/>
  <c r="G178" i="17" s="1"/>
  <c r="E178" i="17"/>
  <c r="F177" i="17"/>
  <c r="E177" i="17"/>
  <c r="F176" i="17"/>
  <c r="G176" i="17" s="1"/>
  <c r="E176" i="17"/>
  <c r="F175" i="17"/>
  <c r="E175" i="17"/>
  <c r="G174" i="17"/>
  <c r="F174" i="17"/>
  <c r="E174" i="17"/>
  <c r="F173" i="17"/>
  <c r="G173" i="17" s="1"/>
  <c r="E173" i="17"/>
  <c r="F168" i="17"/>
  <c r="E168" i="17"/>
  <c r="G166" i="17"/>
  <c r="G164" i="17"/>
  <c r="F163" i="17"/>
  <c r="G163" i="17" s="1"/>
  <c r="E163" i="17"/>
  <c r="F162" i="17"/>
  <c r="E162" i="17"/>
  <c r="F161" i="17"/>
  <c r="F158" i="17" s="1"/>
  <c r="G158" i="17" s="1"/>
  <c r="E161" i="17"/>
  <c r="F160" i="17"/>
  <c r="E160" i="17"/>
  <c r="G159" i="17"/>
  <c r="F159" i="17"/>
  <c r="E159" i="17"/>
  <c r="E158" i="17"/>
  <c r="F156" i="17"/>
  <c r="F154" i="17"/>
  <c r="F153" i="17"/>
  <c r="E153" i="17"/>
  <c r="F151" i="17"/>
  <c r="F149" i="17"/>
  <c r="F148" i="17"/>
  <c r="E148" i="17"/>
  <c r="F146" i="17"/>
  <c r="F144" i="17"/>
  <c r="F143" i="17"/>
  <c r="E143" i="17"/>
  <c r="F138" i="17"/>
  <c r="E138" i="17"/>
  <c r="K136" i="17"/>
  <c r="G136" i="17"/>
  <c r="K135" i="17"/>
  <c r="K133" i="17"/>
  <c r="G133" i="17"/>
  <c r="F133" i="17"/>
  <c r="E133" i="17"/>
  <c r="E129" i="17"/>
  <c r="G129" i="17" s="1"/>
  <c r="K128" i="17"/>
  <c r="F128" i="17"/>
  <c r="G128" i="17" s="1"/>
  <c r="E128" i="17"/>
  <c r="F123" i="17"/>
  <c r="E123" i="17"/>
  <c r="E119" i="17"/>
  <c r="K118" i="17"/>
  <c r="F118" i="17"/>
  <c r="E118" i="17"/>
  <c r="F113" i="17"/>
  <c r="E113" i="17"/>
  <c r="F108" i="17"/>
  <c r="E108" i="17"/>
  <c r="K107" i="17"/>
  <c r="K106" i="17"/>
  <c r="K105" i="17"/>
  <c r="K104" i="17"/>
  <c r="E104" i="17"/>
  <c r="E103" i="17" s="1"/>
  <c r="K103" i="17"/>
  <c r="F103" i="17"/>
  <c r="G99" i="17"/>
  <c r="F98" i="17"/>
  <c r="G98" i="17" s="1"/>
  <c r="E98" i="17"/>
  <c r="K97" i="17"/>
  <c r="K96" i="17"/>
  <c r="G96" i="17"/>
  <c r="K95" i="17"/>
  <c r="K94" i="17"/>
  <c r="K93" i="17"/>
  <c r="F93" i="17"/>
  <c r="G93" i="17" s="1"/>
  <c r="E93" i="17"/>
  <c r="K92" i="17"/>
  <c r="K91" i="17"/>
  <c r="K90" i="17"/>
  <c r="K89" i="17"/>
  <c r="K88" i="17"/>
  <c r="F88" i="17"/>
  <c r="E88" i="17"/>
  <c r="F82" i="17"/>
  <c r="E82" i="17"/>
  <c r="G80" i="17"/>
  <c r="G78" i="17"/>
  <c r="K77" i="17"/>
  <c r="F77" i="17"/>
  <c r="G77" i="17" s="1"/>
  <c r="E77" i="17"/>
  <c r="K72" i="17"/>
  <c r="F72" i="17"/>
  <c r="E72" i="17"/>
  <c r="F67" i="17"/>
  <c r="E67" i="17"/>
  <c r="F62" i="17"/>
  <c r="E62" i="17"/>
  <c r="F57" i="17"/>
  <c r="E57" i="17"/>
  <c r="K52" i="17"/>
  <c r="F52" i="17"/>
  <c r="E52" i="17"/>
  <c r="K47" i="17"/>
  <c r="F47" i="17"/>
  <c r="E47" i="17"/>
  <c r="K42" i="17"/>
  <c r="F42" i="17"/>
  <c r="E42" i="17"/>
  <c r="G40" i="17"/>
  <c r="K37" i="17"/>
  <c r="F37" i="17"/>
  <c r="G37" i="17" s="1"/>
  <c r="E37" i="17"/>
  <c r="G34" i="17"/>
  <c r="G33" i="17"/>
  <c r="F32" i="17"/>
  <c r="G32" i="17" s="1"/>
  <c r="E32" i="17"/>
  <c r="F27" i="17"/>
  <c r="E27" i="17"/>
  <c r="E25" i="17"/>
  <c r="E22" i="17" s="1"/>
  <c r="G23" i="17"/>
  <c r="K22" i="17"/>
  <c r="F22" i="17"/>
  <c r="G20" i="17"/>
  <c r="E18" i="17"/>
  <c r="E13" i="17" s="1"/>
  <c r="K17" i="17"/>
  <c r="F17" i="17"/>
  <c r="F16" i="17"/>
  <c r="E16" i="17"/>
  <c r="F15" i="17"/>
  <c r="F14" i="17"/>
  <c r="E14" i="17"/>
  <c r="F13" i="17"/>
  <c r="F11" i="17"/>
  <c r="E11" i="17"/>
  <c r="F9" i="17"/>
  <c r="G21" i="16"/>
  <c r="G20" i="16"/>
  <c r="G19" i="16"/>
  <c r="G18" i="16"/>
  <c r="G17" i="16"/>
  <c r="G16" i="16"/>
  <c r="G15" i="16"/>
  <c r="G14" i="16"/>
  <c r="K13" i="16"/>
  <c r="F13" i="16"/>
  <c r="E13" i="16"/>
  <c r="G13" i="16" s="1"/>
  <c r="F12" i="16"/>
  <c r="G12" i="16" s="1"/>
  <c r="E12" i="16"/>
  <c r="G11" i="16"/>
  <c r="F10" i="16"/>
  <c r="G10" i="16" s="1"/>
  <c r="E10" i="16"/>
  <c r="G9" i="16"/>
  <c r="F9" i="16"/>
  <c r="E9" i="16"/>
  <c r="F8" i="16"/>
  <c r="G8" i="16" s="1"/>
  <c r="E8" i="16"/>
  <c r="G29" i="15"/>
  <c r="G28" i="15"/>
  <c r="G27" i="15"/>
  <c r="G26" i="15"/>
  <c r="F25" i="15"/>
  <c r="G25" i="15" s="1"/>
  <c r="E25" i="15"/>
  <c r="G24" i="15"/>
  <c r="F24" i="15"/>
  <c r="E24" i="15"/>
  <c r="E23" i="15"/>
  <c r="G23" i="15" s="1"/>
  <c r="G22" i="15"/>
  <c r="F22" i="15"/>
  <c r="E22" i="15"/>
  <c r="E20" i="15" s="1"/>
  <c r="G21" i="15"/>
  <c r="F21" i="15"/>
  <c r="E21" i="15"/>
  <c r="F20" i="15"/>
  <c r="G20" i="15" s="1"/>
  <c r="G19" i="15"/>
  <c r="G18" i="15"/>
  <c r="G17" i="15"/>
  <c r="G16" i="15"/>
  <c r="F15" i="15"/>
  <c r="G15" i="15" s="1"/>
  <c r="E15" i="15"/>
  <c r="G14" i="15"/>
  <c r="F14" i="15"/>
  <c r="E14" i="15"/>
  <c r="E9" i="15" s="1"/>
  <c r="G13" i="15"/>
  <c r="F13" i="15"/>
  <c r="E13" i="15"/>
  <c r="F12" i="15"/>
  <c r="F7" i="15" s="1"/>
  <c r="E12" i="15"/>
  <c r="F11" i="15"/>
  <c r="G11" i="15" s="1"/>
  <c r="E11" i="15"/>
  <c r="E6" i="15" s="1"/>
  <c r="E5" i="15" s="1"/>
  <c r="G9" i="15"/>
  <c r="F9" i="15"/>
  <c r="E8" i="15"/>
  <c r="G8" i="15" s="1"/>
  <c r="E7" i="15"/>
  <c r="G6" i="15"/>
  <c r="F6" i="15"/>
  <c r="G103" i="17" l="1"/>
  <c r="G22" i="17"/>
  <c r="G309" i="17"/>
  <c r="F262" i="17"/>
  <c r="G262" i="17" s="1"/>
  <c r="G13" i="17"/>
  <c r="E8" i="17"/>
  <c r="F259" i="17"/>
  <c r="E259" i="17"/>
  <c r="F12" i="17"/>
  <c r="G18" i="17"/>
  <c r="G25" i="17"/>
  <c r="G104" i="17"/>
  <c r="G161" i="17"/>
  <c r="E366" i="17"/>
  <c r="E9" i="17" s="1"/>
  <c r="G367" i="17"/>
  <c r="E17" i="17"/>
  <c r="G17" i="17" s="1"/>
  <c r="E339" i="17"/>
  <c r="E15" i="17"/>
  <c r="E10" i="17" s="1"/>
  <c r="F240" i="17"/>
  <c r="G7" i="15"/>
  <c r="F5" i="15"/>
  <c r="G5" i="15" s="1"/>
  <c r="E10" i="15"/>
  <c r="G12" i="15"/>
  <c r="F10" i="15"/>
  <c r="G10" i="15" s="1"/>
  <c r="G15" i="17" l="1"/>
  <c r="E12" i="17"/>
  <c r="G259" i="17"/>
  <c r="G12" i="17"/>
  <c r="F10" i="17"/>
  <c r="G10" i="17" s="1"/>
  <c r="E364" i="17"/>
  <c r="G364" i="17" s="1"/>
  <c r="E7" i="17"/>
  <c r="F239" i="17"/>
  <c r="G239" i="17" s="1"/>
  <c r="F199" i="17"/>
  <c r="G29" i="14"/>
  <c r="G28" i="14"/>
  <c r="G27" i="14"/>
  <c r="G26" i="14"/>
  <c r="G25" i="14"/>
  <c r="F25" i="14"/>
  <c r="G24" i="14"/>
  <c r="G23" i="14"/>
  <c r="G22" i="14"/>
  <c r="G21" i="14"/>
  <c r="F20" i="14"/>
  <c r="G20" i="14" s="1"/>
  <c r="G19" i="14"/>
  <c r="G18" i="14"/>
  <c r="G17" i="14"/>
  <c r="G16" i="14"/>
  <c r="G15" i="14"/>
  <c r="F15" i="14"/>
  <c r="E15" i="14"/>
  <c r="F14" i="14"/>
  <c r="F9" i="14" s="1"/>
  <c r="G9" i="14" s="1"/>
  <c r="E14" i="14"/>
  <c r="G13" i="14"/>
  <c r="F12" i="14"/>
  <c r="G12" i="14" s="1"/>
  <c r="E12" i="14"/>
  <c r="F11" i="14"/>
  <c r="F6" i="14" s="1"/>
  <c r="G6" i="14" s="1"/>
  <c r="E11" i="14"/>
  <c r="E6" i="14" s="1"/>
  <c r="E9" i="14"/>
  <c r="F8" i="14"/>
  <c r="G8" i="14" s="1"/>
  <c r="E7" i="14"/>
  <c r="F14" i="13"/>
  <c r="G14" i="13" s="1"/>
  <c r="E14" i="13"/>
  <c r="G12" i="13"/>
  <c r="F12" i="13"/>
  <c r="E12" i="13"/>
  <c r="E7" i="13" s="1"/>
  <c r="F11" i="13"/>
  <c r="F6" i="13" s="1"/>
  <c r="G6" i="13" s="1"/>
  <c r="E11" i="13"/>
  <c r="E9" i="13"/>
  <c r="F7" i="13"/>
  <c r="G7" i="13" s="1"/>
  <c r="E6" i="13"/>
  <c r="F14" i="12"/>
  <c r="G14" i="12" s="1"/>
  <c r="E14" i="12"/>
  <c r="E9" i="12" s="1"/>
  <c r="G13" i="12"/>
  <c r="F12" i="12"/>
  <c r="G12" i="12" s="1"/>
  <c r="E12" i="12"/>
  <c r="E7" i="12" s="1"/>
  <c r="G11" i="12"/>
  <c r="F11" i="12"/>
  <c r="E11" i="12"/>
  <c r="E6" i="12" s="1"/>
  <c r="G10" i="12"/>
  <c r="G8" i="12"/>
  <c r="F6" i="12"/>
  <c r="G6" i="12" s="1"/>
  <c r="G5" i="12"/>
  <c r="G43" i="11"/>
  <c r="G42" i="11"/>
  <c r="G41" i="11"/>
  <c r="G40" i="11"/>
  <c r="F39" i="11"/>
  <c r="K39" i="11" s="1"/>
  <c r="E39" i="11"/>
  <c r="G38" i="11"/>
  <c r="G37" i="11"/>
  <c r="G36" i="11"/>
  <c r="G35" i="11"/>
  <c r="G34" i="11"/>
  <c r="F34" i="11"/>
  <c r="K34" i="11" s="1"/>
  <c r="E34" i="11"/>
  <c r="G33" i="11"/>
  <c r="G32" i="11"/>
  <c r="G31" i="11"/>
  <c r="G30" i="11"/>
  <c r="G29" i="11"/>
  <c r="F29" i="11"/>
  <c r="K29" i="11" s="1"/>
  <c r="E29" i="11"/>
  <c r="G28" i="11"/>
  <c r="G27" i="11"/>
  <c r="G26" i="11"/>
  <c r="G25" i="11"/>
  <c r="J24" i="11"/>
  <c r="F24" i="11"/>
  <c r="G24" i="11" s="1"/>
  <c r="E24" i="11"/>
  <c r="K23" i="11"/>
  <c r="G23" i="11"/>
  <c r="K22" i="11"/>
  <c r="G22" i="11"/>
  <c r="K21" i="11"/>
  <c r="G21" i="11"/>
  <c r="K20" i="11"/>
  <c r="G20" i="11"/>
  <c r="F19" i="11"/>
  <c r="J19" i="11" s="1"/>
  <c r="E19" i="11"/>
  <c r="G19" i="11" s="1"/>
  <c r="G18" i="11"/>
  <c r="G17" i="11"/>
  <c r="G16" i="11"/>
  <c r="G15" i="11"/>
  <c r="F14" i="11"/>
  <c r="G14" i="11" s="1"/>
  <c r="E14" i="11"/>
  <c r="G13" i="11"/>
  <c r="G12" i="11"/>
  <c r="G11" i="11"/>
  <c r="G10" i="11"/>
  <c r="F9" i="11"/>
  <c r="J9" i="11" s="1"/>
  <c r="E9" i="11"/>
  <c r="G9" i="11" s="1"/>
  <c r="F8" i="11"/>
  <c r="G8" i="11" s="1"/>
  <c r="E8" i="11"/>
  <c r="G7" i="11"/>
  <c r="F7" i="11"/>
  <c r="E7" i="11"/>
  <c r="F6" i="11"/>
  <c r="F4" i="11" s="1"/>
  <c r="E6" i="11"/>
  <c r="F5" i="11"/>
  <c r="E5" i="11"/>
  <c r="E4" i="11" s="1"/>
  <c r="G45" i="10"/>
  <c r="F45" i="10"/>
  <c r="E45" i="10"/>
  <c r="F20" i="10"/>
  <c r="E20" i="10"/>
  <c r="F15" i="10"/>
  <c r="E15" i="10"/>
  <c r="K13" i="10"/>
  <c r="G13" i="10"/>
  <c r="F10" i="10"/>
  <c r="E10" i="10"/>
  <c r="G10" i="10" s="1"/>
  <c r="G9" i="10"/>
  <c r="F9" i="10"/>
  <c r="E9" i="10"/>
  <c r="G8" i="10"/>
  <c r="F8" i="10"/>
  <c r="E8" i="10"/>
  <c r="G7" i="10"/>
  <c r="F7" i="10"/>
  <c r="F5" i="10" s="1"/>
  <c r="E7" i="10"/>
  <c r="G6" i="10"/>
  <c r="F6" i="10"/>
  <c r="E6" i="10"/>
  <c r="E5" i="10" s="1"/>
  <c r="G24" i="9"/>
  <c r="G23" i="9"/>
  <c r="G22" i="9"/>
  <c r="G21" i="9"/>
  <c r="F20" i="9"/>
  <c r="G20" i="9" s="1"/>
  <c r="E20" i="9"/>
  <c r="G19" i="9"/>
  <c r="G18" i="9"/>
  <c r="G17" i="9"/>
  <c r="G16" i="9"/>
  <c r="G15" i="9"/>
  <c r="F15" i="9"/>
  <c r="E15" i="9"/>
  <c r="G14" i="9"/>
  <c r="G13" i="9"/>
  <c r="G12" i="9"/>
  <c r="G11" i="9"/>
  <c r="F10" i="9"/>
  <c r="G10" i="9" s="1"/>
  <c r="E10" i="9"/>
  <c r="F9" i="9"/>
  <c r="G9" i="9" s="1"/>
  <c r="E9" i="9"/>
  <c r="F8" i="9"/>
  <c r="G8" i="9" s="1"/>
  <c r="E8" i="9"/>
  <c r="G7" i="9"/>
  <c r="F7" i="9"/>
  <c r="E7" i="9"/>
  <c r="F6" i="9"/>
  <c r="G6" i="9" s="1"/>
  <c r="E6" i="9"/>
  <c r="E5" i="9"/>
  <c r="G156" i="8"/>
  <c r="G155" i="8"/>
  <c r="G154" i="8"/>
  <c r="G153" i="8"/>
  <c r="F152" i="8"/>
  <c r="G152" i="8" s="1"/>
  <c r="E152" i="8"/>
  <c r="G151" i="8"/>
  <c r="F151" i="8"/>
  <c r="E151" i="8"/>
  <c r="F150" i="8"/>
  <c r="F145" i="8" s="1"/>
  <c r="G145" i="8" s="1"/>
  <c r="E150" i="8"/>
  <c r="F149" i="8"/>
  <c r="F147" i="8" s="1"/>
  <c r="G147" i="8" s="1"/>
  <c r="E149" i="8"/>
  <c r="E144" i="8" s="1"/>
  <c r="F148" i="8"/>
  <c r="G148" i="8" s="1"/>
  <c r="E148" i="8"/>
  <c r="E147" i="8" s="1"/>
  <c r="G146" i="8"/>
  <c r="E145" i="8"/>
  <c r="F144" i="8"/>
  <c r="G144" i="8" s="1"/>
  <c r="F143" i="8"/>
  <c r="G143" i="8" s="1"/>
  <c r="E143" i="8"/>
  <c r="E142" i="8" s="1"/>
  <c r="G141" i="8"/>
  <c r="G140" i="8"/>
  <c r="G139" i="8"/>
  <c r="G138" i="8"/>
  <c r="G137" i="8"/>
  <c r="F137" i="8"/>
  <c r="E137" i="8"/>
  <c r="F136" i="8"/>
  <c r="G136" i="8" s="1"/>
  <c r="E136" i="8"/>
  <c r="F135" i="8"/>
  <c r="G135" i="8" s="1"/>
  <c r="E135" i="8"/>
  <c r="G134" i="8"/>
  <c r="F134" i="8"/>
  <c r="E134" i="8"/>
  <c r="E132" i="8" s="1"/>
  <c r="G133" i="8"/>
  <c r="F133" i="8"/>
  <c r="E133" i="8"/>
  <c r="F132" i="8"/>
  <c r="G132" i="8" s="1"/>
  <c r="G131" i="8"/>
  <c r="G130" i="8"/>
  <c r="G129" i="8"/>
  <c r="G128" i="8"/>
  <c r="F127" i="8"/>
  <c r="G127" i="8" s="1"/>
  <c r="E127" i="8"/>
  <c r="G126" i="8"/>
  <c r="F126" i="8"/>
  <c r="E126" i="8"/>
  <c r="G125" i="8"/>
  <c r="F125" i="8"/>
  <c r="E125" i="8"/>
  <c r="F124" i="8"/>
  <c r="F109" i="8" s="1"/>
  <c r="G109" i="8" s="1"/>
  <c r="E124" i="8"/>
  <c r="F123" i="8"/>
  <c r="G123" i="8" s="1"/>
  <c r="E123" i="8"/>
  <c r="E108" i="8" s="1"/>
  <c r="G121" i="8"/>
  <c r="G120" i="8"/>
  <c r="G119" i="8"/>
  <c r="G118" i="8"/>
  <c r="G117" i="8"/>
  <c r="F117" i="8"/>
  <c r="E117" i="8"/>
  <c r="F116" i="8"/>
  <c r="G116" i="8" s="1"/>
  <c r="E116" i="8"/>
  <c r="F115" i="8"/>
  <c r="G115" i="8" s="1"/>
  <c r="E115" i="8"/>
  <c r="E110" i="8" s="1"/>
  <c r="G114" i="8"/>
  <c r="F114" i="8"/>
  <c r="E114" i="8"/>
  <c r="E112" i="8" s="1"/>
  <c r="G113" i="8"/>
  <c r="F113" i="8"/>
  <c r="E113" i="8"/>
  <c r="E111" i="8"/>
  <c r="F108" i="8"/>
  <c r="G108" i="8" s="1"/>
  <c r="G106" i="8"/>
  <c r="G105" i="8"/>
  <c r="G104" i="8"/>
  <c r="G103" i="8"/>
  <c r="G102" i="8"/>
  <c r="F102" i="8"/>
  <c r="E102" i="8"/>
  <c r="G101" i="8"/>
  <c r="F101" i="8"/>
  <c r="E101" i="8"/>
  <c r="F100" i="8"/>
  <c r="G100" i="8" s="1"/>
  <c r="E100" i="8"/>
  <c r="F99" i="8"/>
  <c r="F97" i="8" s="1"/>
  <c r="G97" i="8" s="1"/>
  <c r="E99" i="8"/>
  <c r="G98" i="8"/>
  <c r="F98" i="8"/>
  <c r="E98" i="8"/>
  <c r="E97" i="8" s="1"/>
  <c r="G96" i="8"/>
  <c r="G95" i="8"/>
  <c r="G94" i="8"/>
  <c r="G93" i="8"/>
  <c r="F92" i="8"/>
  <c r="G92" i="8" s="1"/>
  <c r="E92" i="8"/>
  <c r="G91" i="8"/>
  <c r="G90" i="8"/>
  <c r="G75" i="8" s="1"/>
  <c r="G89" i="8"/>
  <c r="G88" i="8"/>
  <c r="F87" i="8"/>
  <c r="G87" i="8" s="1"/>
  <c r="E87" i="8"/>
  <c r="G86" i="8"/>
  <c r="G85" i="8"/>
  <c r="G84" i="8"/>
  <c r="G74" i="8" s="1"/>
  <c r="G83" i="8"/>
  <c r="F82" i="8"/>
  <c r="G82" i="8" s="1"/>
  <c r="G72" i="8" s="1"/>
  <c r="E82" i="8"/>
  <c r="E72" i="8" s="1"/>
  <c r="G81" i="8"/>
  <c r="F81" i="8"/>
  <c r="E81" i="8"/>
  <c r="F80" i="8"/>
  <c r="G80" i="8" s="1"/>
  <c r="E80" i="8"/>
  <c r="F79" i="8"/>
  <c r="F77" i="8" s="1"/>
  <c r="E79" i="8"/>
  <c r="F78" i="8"/>
  <c r="G78" i="8" s="1"/>
  <c r="E78" i="8"/>
  <c r="E77" i="8" s="1"/>
  <c r="G76" i="8"/>
  <c r="F76" i="8"/>
  <c r="E76" i="8"/>
  <c r="F75" i="8"/>
  <c r="E75" i="8"/>
  <c r="F74" i="8"/>
  <c r="E74" i="8"/>
  <c r="G73" i="8"/>
  <c r="F73" i="8"/>
  <c r="E73" i="8"/>
  <c r="F72" i="8"/>
  <c r="G71" i="8"/>
  <c r="G70" i="8"/>
  <c r="G69" i="8"/>
  <c r="G68" i="8"/>
  <c r="F67" i="8"/>
  <c r="G67" i="8" s="1"/>
  <c r="E67" i="8"/>
  <c r="G66" i="8"/>
  <c r="G65" i="8"/>
  <c r="G64" i="8"/>
  <c r="G63" i="8"/>
  <c r="F62" i="8"/>
  <c r="G62" i="8" s="1"/>
  <c r="E62" i="8"/>
  <c r="G61" i="8"/>
  <c r="G60" i="8"/>
  <c r="G59" i="8"/>
  <c r="G58" i="8"/>
  <c r="G57" i="8"/>
  <c r="F57" i="8"/>
  <c r="E57" i="8"/>
  <c r="G56" i="8"/>
  <c r="G55" i="8"/>
  <c r="G54" i="8"/>
  <c r="G53" i="8"/>
  <c r="F52" i="8"/>
  <c r="G52" i="8" s="1"/>
  <c r="E52" i="8"/>
  <c r="G51" i="8"/>
  <c r="G50" i="8"/>
  <c r="G49" i="8"/>
  <c r="G48" i="8"/>
  <c r="F47" i="8"/>
  <c r="G47" i="8" s="1"/>
  <c r="E47" i="8"/>
  <c r="G46" i="8"/>
  <c r="F45" i="8"/>
  <c r="G45" i="8" s="1"/>
  <c r="G44" i="8"/>
  <c r="G43" i="8"/>
  <c r="E42" i="8"/>
  <c r="G41" i="8"/>
  <c r="G40" i="8"/>
  <c r="G39" i="8"/>
  <c r="G38" i="8"/>
  <c r="F37" i="8"/>
  <c r="G37" i="8" s="1"/>
  <c r="E37" i="8"/>
  <c r="G36" i="8"/>
  <c r="G35" i="8"/>
  <c r="F34" i="8"/>
  <c r="G34" i="8" s="1"/>
  <c r="G33" i="8"/>
  <c r="K32" i="8"/>
  <c r="F32" i="8"/>
  <c r="G32" i="8" s="1"/>
  <c r="E32" i="8"/>
  <c r="G31" i="8"/>
  <c r="G30" i="8"/>
  <c r="G29" i="8"/>
  <c r="G28" i="8"/>
  <c r="F27" i="8"/>
  <c r="G27" i="8" s="1"/>
  <c r="E27" i="8"/>
  <c r="G26" i="8"/>
  <c r="G25" i="8"/>
  <c r="G24" i="8"/>
  <c r="G23" i="8"/>
  <c r="G22" i="8"/>
  <c r="F22" i="8"/>
  <c r="E22" i="8"/>
  <c r="F21" i="8"/>
  <c r="G21" i="8" s="1"/>
  <c r="E21" i="8"/>
  <c r="F20" i="8"/>
  <c r="G20" i="8" s="1"/>
  <c r="E20" i="8"/>
  <c r="E15" i="8" s="1"/>
  <c r="E10" i="8" s="1"/>
  <c r="E19" i="8"/>
  <c r="E17" i="8" s="1"/>
  <c r="G18" i="8"/>
  <c r="F18" i="8"/>
  <c r="E18" i="8"/>
  <c r="E16" i="8"/>
  <c r="E11" i="8" s="1"/>
  <c r="F13" i="8"/>
  <c r="G13" i="8" s="1"/>
  <c r="E13" i="8"/>
  <c r="G46" i="6"/>
  <c r="G45" i="6"/>
  <c r="G44" i="6"/>
  <c r="G43" i="6"/>
  <c r="F42" i="6"/>
  <c r="G42" i="6" s="1"/>
  <c r="E42" i="6"/>
  <c r="G41" i="6"/>
  <c r="G40" i="6"/>
  <c r="G39" i="6"/>
  <c r="G38" i="6"/>
  <c r="G37" i="6"/>
  <c r="F37" i="6"/>
  <c r="E37" i="6"/>
  <c r="F36" i="6"/>
  <c r="G36" i="6" s="1"/>
  <c r="E36" i="6"/>
  <c r="F35" i="6"/>
  <c r="G35" i="6" s="1"/>
  <c r="E35" i="6"/>
  <c r="E32" i="6" s="1"/>
  <c r="G34" i="6"/>
  <c r="F34" i="6"/>
  <c r="E34" i="6"/>
  <c r="G33" i="6"/>
  <c r="F33" i="6"/>
  <c r="E33" i="6"/>
  <c r="F32" i="6"/>
  <c r="G32" i="6" s="1"/>
  <c r="G31" i="6"/>
  <c r="G30" i="6"/>
  <c r="G29" i="6"/>
  <c r="G28" i="6"/>
  <c r="F27" i="6"/>
  <c r="G27" i="6" s="1"/>
  <c r="E27" i="6"/>
  <c r="G26" i="6"/>
  <c r="G25" i="6"/>
  <c r="G24" i="6"/>
  <c r="G23" i="6"/>
  <c r="G22" i="6"/>
  <c r="F22" i="6"/>
  <c r="E22" i="6"/>
  <c r="G21" i="6"/>
  <c r="G20" i="6"/>
  <c r="G19" i="6"/>
  <c r="G18" i="6"/>
  <c r="G17" i="6"/>
  <c r="F17" i="6"/>
  <c r="E17" i="6"/>
  <c r="F16" i="6"/>
  <c r="G16" i="6" s="1"/>
  <c r="E16" i="6"/>
  <c r="F15" i="6"/>
  <c r="G15" i="6" s="1"/>
  <c r="E15" i="6"/>
  <c r="E12" i="6" s="1"/>
  <c r="G14" i="6"/>
  <c r="F14" i="6"/>
  <c r="E14" i="6"/>
  <c r="G13" i="6"/>
  <c r="F13" i="6"/>
  <c r="E13" i="6"/>
  <c r="F12" i="6"/>
  <c r="E11" i="6"/>
  <c r="F10" i="6"/>
  <c r="G9" i="6"/>
  <c r="F9" i="6"/>
  <c r="E9" i="6"/>
  <c r="F8" i="6"/>
  <c r="G8" i="6" s="1"/>
  <c r="E8" i="6"/>
  <c r="F8" i="17" l="1"/>
  <c r="F198" i="17"/>
  <c r="G198" i="17" s="1"/>
  <c r="E10" i="14"/>
  <c r="G14" i="14"/>
  <c r="F7" i="14"/>
  <c r="G7" i="14" s="1"/>
  <c r="F10" i="14"/>
  <c r="G11" i="14"/>
  <c r="F9" i="13"/>
  <c r="G9" i="13" s="1"/>
  <c r="G11" i="13"/>
  <c r="F7" i="12"/>
  <c r="G7" i="12" s="1"/>
  <c r="F9" i="12"/>
  <c r="G9" i="12" s="1"/>
  <c r="K4" i="11"/>
  <c r="J4" i="11"/>
  <c r="G4" i="11"/>
  <c r="K9" i="11"/>
  <c r="G6" i="11"/>
  <c r="K24" i="11"/>
  <c r="J34" i="11"/>
  <c r="G39" i="11"/>
  <c r="K19" i="11"/>
  <c r="G5" i="11"/>
  <c r="J39" i="11"/>
  <c r="G5" i="10"/>
  <c r="F5" i="9"/>
  <c r="G5" i="9" s="1"/>
  <c r="G77" i="8"/>
  <c r="E8" i="8"/>
  <c r="E107" i="8"/>
  <c r="F112" i="8"/>
  <c r="G112" i="8" s="1"/>
  <c r="F42" i="8"/>
  <c r="G42" i="8" s="1"/>
  <c r="F111" i="8"/>
  <c r="G111" i="8" s="1"/>
  <c r="E14" i="8"/>
  <c r="F15" i="8"/>
  <c r="F19" i="8"/>
  <c r="G79" i="8"/>
  <c r="G99" i="8"/>
  <c r="E109" i="8"/>
  <c r="F110" i="8"/>
  <c r="G110" i="8" s="1"/>
  <c r="F122" i="8"/>
  <c r="G122" i="8" s="1"/>
  <c r="F142" i="8"/>
  <c r="G142" i="8" s="1"/>
  <c r="G149" i="8"/>
  <c r="F8" i="8"/>
  <c r="F16" i="8"/>
  <c r="E122" i="8"/>
  <c r="G124" i="8"/>
  <c r="G150" i="8"/>
  <c r="G12" i="6"/>
  <c r="E10" i="6"/>
  <c r="F11" i="6"/>
  <c r="G11" i="6" s="1"/>
  <c r="G8" i="17" l="1"/>
  <c r="F7" i="17"/>
  <c r="G7" i="17" s="1"/>
  <c r="G10" i="14"/>
  <c r="G5" i="14" s="1"/>
  <c r="F5" i="14"/>
  <c r="F107" i="8"/>
  <c r="G107" i="8" s="1"/>
  <c r="G15" i="8"/>
  <c r="F10" i="8"/>
  <c r="G10" i="8" s="1"/>
  <c r="G16" i="8"/>
  <c r="F11" i="8"/>
  <c r="G11" i="8" s="1"/>
  <c r="G8" i="8"/>
  <c r="G19" i="8"/>
  <c r="F14" i="8"/>
  <c r="F17" i="8"/>
  <c r="G17" i="8" s="1"/>
  <c r="E9" i="8"/>
  <c r="E7" i="8" s="1"/>
  <c r="E12" i="8"/>
  <c r="G10" i="6"/>
  <c r="E7" i="6"/>
  <c r="F7" i="6"/>
  <c r="G7" i="6" s="1"/>
  <c r="G14" i="8" l="1"/>
  <c r="F9" i="8"/>
  <c r="F12" i="8"/>
  <c r="G12" i="8" s="1"/>
  <c r="G9" i="8" l="1"/>
  <c r="F7" i="8"/>
  <c r="G7" i="8" s="1"/>
  <c r="H14" i="5" l="1"/>
  <c r="H12" i="5"/>
  <c r="H13" i="5"/>
  <c r="H17" i="5" l="1"/>
  <c r="I18" i="5"/>
  <c r="I19" i="5"/>
  <c r="I23" i="5"/>
  <c r="I24" i="5"/>
  <c r="I25" i="5"/>
  <c r="I26" i="5"/>
  <c r="H22" i="5"/>
  <c r="I29" i="5"/>
  <c r="I28" i="5"/>
  <c r="H27" i="5"/>
  <c r="F11" i="3"/>
  <c r="F12" i="3"/>
  <c r="F13" i="3"/>
  <c r="F14" i="3"/>
  <c r="E12" i="3"/>
  <c r="E13" i="3"/>
  <c r="E14" i="3"/>
  <c r="E11" i="3"/>
  <c r="I22" i="4" l="1"/>
  <c r="I21" i="4"/>
  <c r="I20" i="4"/>
  <c r="I19" i="4"/>
  <c r="I18" i="4"/>
  <c r="G18" i="4"/>
  <c r="I17" i="4"/>
  <c r="I16" i="4"/>
  <c r="I15" i="4"/>
  <c r="I14" i="4"/>
  <c r="I13" i="4"/>
  <c r="G13" i="4"/>
  <c r="G13" i="5" l="1"/>
  <c r="G14" i="5"/>
  <c r="G27" i="5"/>
  <c r="I27" i="5" s="1"/>
  <c r="G22" i="5"/>
  <c r="I22" i="5" s="1"/>
  <c r="G17" i="5"/>
  <c r="I17" i="5" s="1"/>
  <c r="G12" i="5"/>
  <c r="F13" i="1"/>
  <c r="E13" i="1"/>
  <c r="G14" i="1"/>
  <c r="G12" i="1"/>
  <c r="G11" i="1"/>
  <c r="K10" i="1"/>
  <c r="E10" i="1"/>
  <c r="G10" i="1" s="1"/>
  <c r="K35" i="3"/>
  <c r="I40" i="5"/>
  <c r="G10" i="5"/>
  <c r="H37" i="5"/>
  <c r="G32" i="5"/>
  <c r="H9" i="5"/>
  <c r="I9" i="5" s="1"/>
  <c r="G9" i="5"/>
  <c r="H8" i="5"/>
  <c r="G8" i="5"/>
  <c r="I8" i="5" l="1"/>
  <c r="G7" i="5"/>
  <c r="H10" i="5"/>
  <c r="G37" i="5"/>
  <c r="I37" i="5" s="1"/>
  <c r="I27" i="4"/>
  <c r="I26" i="4"/>
  <c r="H25" i="4"/>
  <c r="I25" i="4" s="1"/>
  <c r="G25" i="4"/>
  <c r="G10" i="4" s="1"/>
  <c r="H24" i="4"/>
  <c r="I24" i="4" s="1"/>
  <c r="G24" i="4"/>
  <c r="H12" i="4"/>
  <c r="I12" i="4" s="1"/>
  <c r="G12" i="4"/>
  <c r="H11" i="4"/>
  <c r="I11" i="4" s="1"/>
  <c r="G11" i="4"/>
  <c r="H9" i="4"/>
  <c r="I9" i="4" s="1"/>
  <c r="G23" i="4" l="1"/>
  <c r="I10" i="5"/>
  <c r="H7" i="5"/>
  <c r="I7" i="5" s="1"/>
  <c r="G9" i="4"/>
  <c r="G8" i="4" s="1"/>
  <c r="H23" i="4"/>
  <c r="I23" i="4" s="1"/>
  <c r="H10" i="4"/>
  <c r="I10" i="4" s="1"/>
  <c r="I8" i="4" s="1"/>
  <c r="H8" i="4" l="1"/>
  <c r="E6" i="2"/>
  <c r="F6" i="2"/>
  <c r="G6" i="2" s="1"/>
  <c r="E7" i="2"/>
  <c r="F7" i="2"/>
  <c r="G7" i="2"/>
  <c r="E8" i="2"/>
  <c r="F8" i="2"/>
  <c r="G8" i="2" s="1"/>
  <c r="E9" i="2"/>
  <c r="F9" i="2"/>
  <c r="G9" i="2" s="1"/>
  <c r="E10" i="2"/>
  <c r="F10" i="2"/>
  <c r="G10" i="2" s="1"/>
  <c r="G11" i="2"/>
  <c r="G12" i="2"/>
  <c r="G13" i="2"/>
  <c r="G14" i="2"/>
  <c r="G5" i="1"/>
  <c r="E6" i="1"/>
  <c r="F6" i="1"/>
  <c r="G6" i="1" s="1"/>
  <c r="G7" i="1"/>
  <c r="G8" i="1"/>
  <c r="F9" i="1"/>
  <c r="G9" i="1" s="1"/>
  <c r="E15" i="1"/>
  <c r="G15" i="1" s="1"/>
  <c r="K15" i="1"/>
  <c r="G16" i="1"/>
  <c r="G17" i="1"/>
  <c r="G18" i="1"/>
  <c r="G13" i="1" s="1"/>
  <c r="G19" i="1"/>
  <c r="G11" i="3"/>
  <c r="G12" i="3"/>
  <c r="E15" i="3"/>
  <c r="F15" i="3"/>
  <c r="G16" i="3"/>
  <c r="G17" i="3"/>
  <c r="G18" i="3"/>
  <c r="G19" i="3"/>
  <c r="E20" i="3"/>
  <c r="F20" i="3"/>
  <c r="G21" i="3"/>
  <c r="G22" i="3"/>
  <c r="G23" i="3"/>
  <c r="G24" i="3"/>
  <c r="E25" i="3"/>
  <c r="F25" i="3"/>
  <c r="G25" i="3" s="1"/>
  <c r="G26" i="3"/>
  <c r="G27" i="3"/>
  <c r="G28" i="3"/>
  <c r="G29" i="3"/>
  <c r="E31" i="3"/>
  <c r="F31" i="3"/>
  <c r="E32" i="3"/>
  <c r="F32" i="3"/>
  <c r="G32" i="3" s="1"/>
  <c r="E33" i="3"/>
  <c r="F33" i="3"/>
  <c r="E34" i="3"/>
  <c r="F34" i="3"/>
  <c r="G34" i="3" s="1"/>
  <c r="E35" i="3"/>
  <c r="F35" i="3"/>
  <c r="G36" i="3"/>
  <c r="G37" i="3"/>
  <c r="G38" i="3"/>
  <c r="G39" i="3"/>
  <c r="G33" i="3" l="1"/>
  <c r="G15" i="3"/>
  <c r="E9" i="3"/>
  <c r="G35" i="3"/>
  <c r="F9" i="3"/>
  <c r="G9" i="3" s="1"/>
  <c r="G20" i="3"/>
  <c r="E8" i="3"/>
  <c r="F6" i="3"/>
  <c r="E7" i="3"/>
  <c r="E5" i="2"/>
  <c r="E30" i="3"/>
  <c r="F30" i="3"/>
  <c r="F8" i="3"/>
  <c r="G8" i="3" s="1"/>
  <c r="E10" i="3"/>
  <c r="F7" i="3"/>
  <c r="G7" i="3" s="1"/>
  <c r="E6" i="3"/>
  <c r="F5" i="2"/>
  <c r="F10" i="3"/>
  <c r="G10" i="3" s="1"/>
  <c r="G14" i="3"/>
  <c r="G31" i="3"/>
  <c r="G13" i="3"/>
  <c r="G5" i="2" l="1"/>
  <c r="G30" i="3"/>
  <c r="E5" i="3"/>
  <c r="F5" i="3"/>
  <c r="G5" i="3" s="1"/>
  <c r="G6" i="3"/>
</calcChain>
</file>

<file path=xl/sharedStrings.xml><?xml version="1.0" encoding="utf-8"?>
<sst xmlns="http://schemas.openxmlformats.org/spreadsheetml/2006/main" count="1864" uniqueCount="511">
  <si>
    <t>тыс.руб.</t>
  </si>
  <si>
    <t xml:space="preserve"> № п/п</t>
  </si>
  <si>
    <t>Муниципальная программа, подпрограмма, основное мероприятие</t>
  </si>
  <si>
    <t xml:space="preserve"> Срок выполнения</t>
  </si>
  <si>
    <t>Объемы и источники финансирования (тыс. руб.)</t>
  </si>
  <si>
    <t xml:space="preserve"> Показатели результативности выполнения программных мероприятий </t>
  </si>
  <si>
    <t>Соисполнители, участники</t>
  </si>
  <si>
    <t>Причины низкой степени освоения средств, достижения показателей результативности</t>
  </si>
  <si>
    <t>Источник</t>
  </si>
  <si>
    <t>Запланировано на отчетный год</t>
  </si>
  <si>
    <t>Кассовое исполнение</t>
  </si>
  <si>
    <t>Степень освоения средств, %</t>
  </si>
  <si>
    <t>Наименование, ед. измерения</t>
  </si>
  <si>
    <t>Запланированое значение на конец отчетного года</t>
  </si>
  <si>
    <t>Фактическое значение</t>
  </si>
  <si>
    <t>Степень достижения, %</t>
  </si>
  <si>
    <t>Всего</t>
  </si>
  <si>
    <t>Администрация ЗАТО город Заозерск; Управление муниципального имущества и  жилищно-коммунального хозяйстватва Администрации ЗАТО город Заозерск, ЦКБО</t>
  </si>
  <si>
    <t>ОБ</t>
  </si>
  <si>
    <t>ФБ</t>
  </si>
  <si>
    <t>МБ</t>
  </si>
  <si>
    <t>ВБС</t>
  </si>
  <si>
    <t>1.</t>
  </si>
  <si>
    <t>количество раз</t>
  </si>
  <si>
    <t>Корабейникова Т.А.</t>
  </si>
  <si>
    <t xml:space="preserve">Отчет о ходе реализации муниципальной программы за 2 квартал 2017 год </t>
  </si>
  <si>
    <t>Муниципальная программа ЗАТО города Заозерска Мурманской области "Повышение информационной открытости деятельности органов местного самоуправления" на 2014-2016 годы</t>
  </si>
  <si>
    <t>Заозерский ЗКТРП</t>
  </si>
  <si>
    <t>Задача 1. Обнародование через муниципальное печатное средство массовой информации нормативно-правовых актов органов местного самоуправления ЗАТО города Заозерска</t>
  </si>
  <si>
    <t>количество опубликованных в газете "Западная Лица" муниципальных правовых актов и их проектов, которые подлежат обнародованию согласно законодательству РФ и Уставу ЗАТО города Заозерска, %</t>
  </si>
  <si>
    <t xml:space="preserve">2. </t>
  </si>
  <si>
    <t>Доля читателей информации, освещающей деятельность органов местного самоуправления муниципального образования ЗАТО города Заозерска, от общего числа жителей муниципального образования ЗАТО города Заозерска</t>
  </si>
  <si>
    <t>в рублях</t>
  </si>
  <si>
    <t>Объемы и источники финансирования  в рублях</t>
  </si>
  <si>
    <t xml:space="preserve">Администрация ЗАТО город Заозерск; 
Муниципальное казенное учреждение «Управление городским хозяйством»; 
Управление МИ и ЖКХ Администрации ЗАТО город Заозерск </t>
  </si>
  <si>
    <t>Кол-во благоустроенных дворовых территорий</t>
  </si>
  <si>
    <t>Кол-во благоустроенных общественных территорий</t>
  </si>
  <si>
    <t>шт.</t>
  </si>
  <si>
    <t xml:space="preserve">Главный специалист по благоустройству и работе с предпринимателями сектора архитектурыи градостроительства Управления МИ и ЖКХАдминистрации ЗАТО город Заозерск </t>
  </si>
  <si>
    <t>Администрация ЗАТО город Заозерск, Отделение государственной инспекции безопасности дорожного движения отдела министерства внутренних дел России по ЗАТО г. Заозерск, МКУ "УГХ"</t>
  </si>
  <si>
    <t xml:space="preserve"> </t>
  </si>
  <si>
    <t>Степень освоения средств,%</t>
  </si>
  <si>
    <t>Степень достижения,%</t>
  </si>
  <si>
    <t>ПИ</t>
  </si>
  <si>
    <t>-</t>
  </si>
  <si>
    <t>2.</t>
  </si>
  <si>
    <t>3.</t>
  </si>
  <si>
    <t>кв.</t>
  </si>
  <si>
    <t>Организация и проведение мероприятий по вопросам предпринимательской деятельности совместно с представителями бизнеса, включая Дни предпринимальства, празднование профессионального праздника - Дня российского предпринимателя</t>
  </si>
  <si>
    <t>1.23.</t>
  </si>
  <si>
    <r>
      <t>Муниципальная программа  ЗАТО город Заозерск Мурманской области "Развитие малого и среднего предпринимательства в ЗАТО городе Заозерске Мурманской области"</t>
    </r>
    <r>
      <rPr>
        <b/>
        <sz val="10"/>
        <rFont val="Times New Roman"/>
        <family val="1"/>
        <charset val="204"/>
      </rPr>
      <t xml:space="preserve"> на 2014-2023 годы </t>
    </r>
  </si>
  <si>
    <t>Основное мероприятие 1. Организация  и проведение мероприятий по вопросам предпринимательской деятельности</t>
  </si>
  <si>
    <t>Ремонт временно незаселенных квартир (127 квартир), ЗАТО г. Заозерск</t>
  </si>
  <si>
    <t>1.1.</t>
  </si>
  <si>
    <t>1.2.</t>
  </si>
  <si>
    <t>Утепление 24-х торцов 5-ти этажных жилых домов (12 домов), ЗАТО г. Заозерск</t>
  </si>
  <si>
    <t>Утепление 4-х торцов 9-ти этажных жилых домов (2 дома), ЗАТО г. Заозерск</t>
  </si>
  <si>
    <t>1.3.</t>
  </si>
  <si>
    <r>
      <rPr>
        <b/>
        <u/>
        <sz val="10"/>
        <color theme="1"/>
        <rFont val="Times New Roman"/>
        <family val="1"/>
        <charset val="204"/>
      </rPr>
      <t xml:space="preserve">Основное мероприятие 1 </t>
    </r>
    <r>
      <rPr>
        <b/>
        <sz val="10"/>
        <color theme="1"/>
        <rFont val="Times New Roman"/>
        <family val="1"/>
        <charset val="204"/>
      </rPr>
      <t>Реализация Комплексного плана развития социальной и инженерной инфраструктуры ЗАТО город Заозерск</t>
    </r>
  </si>
  <si>
    <r>
      <rPr>
        <b/>
        <u/>
        <sz val="10"/>
        <color theme="1"/>
        <rFont val="Times New Roman"/>
        <family val="1"/>
        <charset val="204"/>
      </rPr>
      <t xml:space="preserve">Основное мероприятие 2 - </t>
    </r>
    <r>
      <rPr>
        <b/>
        <sz val="10"/>
        <color theme="1"/>
        <rFont val="Times New Roman"/>
        <family val="1"/>
        <charset val="204"/>
      </rPr>
      <t>Техническая оценка соответствия и выборочный капитальный ремонт лифтового оборудования</t>
    </r>
  </si>
  <si>
    <r>
      <rPr>
        <b/>
        <u/>
        <sz val="10"/>
        <color indexed="8"/>
        <rFont val="Times New Roman"/>
        <family val="1"/>
        <charset val="204"/>
      </rPr>
      <t xml:space="preserve">Основное мероприятие 3. </t>
    </r>
    <r>
      <rPr>
        <sz val="10"/>
        <color indexed="8"/>
        <rFont val="Times New Roman"/>
        <family val="1"/>
        <charset val="204"/>
      </rPr>
      <t>Выборочный капитальный и текущий ремонт квартир в муниципальном жилищном фонде</t>
    </r>
  </si>
  <si>
    <t>Администрация ЗАТО город Заозерск, МКУ "Управление городским хозяйством", Управление МИ и ЖКХ</t>
  </si>
  <si>
    <t>Муниципальная программа ЗАТО города Заозерска Мурманской области  "Повышение безопасности дорожного движения и снижение дорожно-транспортного травматизма в ЗАТО городе Заозерске Мурманской области" на 2017-2023</t>
  </si>
  <si>
    <t>Муниципальная программа ЗАТО города Заозерска Мурманской области   «Капитальный и текущий ремонт  многоквартирных домов, расположенных на территории ЗАТО города Заозерска Мурманской области» на 2014-2023 годы</t>
  </si>
  <si>
    <r>
      <rPr>
        <b/>
        <u/>
        <sz val="9"/>
        <color theme="1"/>
        <rFont val="Times New Roman"/>
        <family val="1"/>
        <charset val="204"/>
      </rPr>
      <t xml:space="preserve">Основное мероприятие 5. </t>
    </r>
    <r>
      <rPr>
        <sz val="9"/>
        <color theme="1"/>
        <rFont val="Times New Roman"/>
        <family val="1"/>
        <charset val="204"/>
      </rPr>
      <t>Установка дорожных знаков в соответствии со стандартами и правилами дорожного движения</t>
    </r>
  </si>
  <si>
    <r>
      <rPr>
        <b/>
        <u/>
        <sz val="10"/>
        <color theme="1"/>
        <rFont val="Times New Roman"/>
        <family val="1"/>
        <charset val="204"/>
      </rPr>
      <t xml:space="preserve">Основное мероприятие 1. </t>
    </r>
    <r>
      <rPr>
        <sz val="10"/>
        <color theme="1"/>
        <rFont val="Times New Roman"/>
        <family val="1"/>
        <charset val="204"/>
      </rPr>
      <t>Формирование безопасного поведения участников дорожного движения</t>
    </r>
  </si>
  <si>
    <r>
      <rPr>
        <b/>
        <u/>
        <sz val="10"/>
        <color theme="1"/>
        <rFont val="Times New Roman"/>
        <family val="1"/>
        <charset val="204"/>
      </rPr>
      <t xml:space="preserve">Основное мероприятие 2. </t>
    </r>
    <r>
      <rPr>
        <sz val="10"/>
        <color theme="1"/>
        <rFont val="Times New Roman"/>
        <family val="1"/>
        <charset val="204"/>
      </rPr>
      <t>Реализация комплекса мероприятий по совершенствованию дорожных условий, технических средств организации дорожного движения </t>
    </r>
  </si>
  <si>
    <r>
      <t xml:space="preserve">Муниципальная программа ЗАТО город Заозерск Мурманской области  </t>
    </r>
    <r>
      <rPr>
        <b/>
        <sz val="10"/>
        <rFont val="Times New Roman"/>
        <family val="1"/>
        <charset val="204"/>
      </rPr>
      <t>«Формирование современной городской среды ЗАТО город Заозерск Мурманской области на 2017, 2018 - 2024 годы»</t>
    </r>
  </si>
  <si>
    <t>Основное мероприятие 1: Повышение уровня благоустройства дворовых территорий ЗАТО город Заозерск</t>
  </si>
  <si>
    <t>Основное мероприятие № 2:  Повышение уровня благоустройства муниципальных территорий общего пользования ЗАТО город Заозерск</t>
  </si>
  <si>
    <t xml:space="preserve">Основное меропритие № 3: Реализация проектов местных инициатив граждан в муниципальном образовании ЗАТО город Заозерск Мурманской области </t>
  </si>
  <si>
    <t>Благоустройство придомовой территории по ул. Строительная д. 8, 10, 12, 14, 16 в ЗАТО город Заозерск</t>
  </si>
  <si>
    <t>Благоустройство придомовой территории по ул. Строительная д. 18, 20, 22 в ЗАТО г. Заозерск</t>
  </si>
  <si>
    <t>Приобретение и установка светодиодных консолей на столбы освещения и подсветка артобъектов на Аллее любви</t>
  </si>
  <si>
    <t>3.1.</t>
  </si>
  <si>
    <t>Отчет о ходе реализации муниципальной программы № 6  за 2 квартал  2021  год</t>
  </si>
  <si>
    <t>Отчет о ходе реализации муниципальной программы № 9 за 2 квартал 2021год</t>
  </si>
  <si>
    <t xml:space="preserve">Отчет о ходе реализации муниципальной программы №11 за 2 квартал 2021год </t>
  </si>
  <si>
    <t xml:space="preserve">Отчет о ходе реализации муниципальной программы № 18 за 2 квартал 2021 год </t>
  </si>
  <si>
    <t>Приложение 13 к Методическим указаниям</t>
  </si>
  <si>
    <t>Отчет о ходе реализации муниципальной программы за 2 квартал 2021 года</t>
  </si>
  <si>
    <t>I</t>
  </si>
  <si>
    <t>Муниципальная программа ЗАТО город Заозерск Мурманской области "Эффективное управление муниципальными финансами ЗАТО город Заозерск Мурманской области" на 2014-2022 годы</t>
  </si>
  <si>
    <t>Органы местного самоуправления</t>
  </si>
  <si>
    <t>Основное мероприятие 1. Оптимизация функций муниципального управления и повышения эффективности их обеспечения</t>
  </si>
  <si>
    <t>1.1</t>
  </si>
  <si>
    <t>Повышение уровня технической оснащенности и программной обеспеченности, приобретение, сопровождение, обслуживание и обновление информационно-справочных систем</t>
  </si>
  <si>
    <t>Приобретение, сопровождение, обслуживание и обновление информационно-справочных систем, программного обеспечения</t>
  </si>
  <si>
    <t>Расходы запланированы на более поздний период</t>
  </si>
  <si>
    <t>1.2</t>
  </si>
  <si>
    <t>Повышение уровня профессиональной подготовки муниципальных служащих и соответствующих работников муниципальных учреждений</t>
  </si>
  <si>
    <t>Обучение муниципальных служащих по программам дополнительного профессионального образования</t>
  </si>
  <si>
    <t>1.3</t>
  </si>
  <si>
    <t>Сопровождение программного обеспечения "Система автоматизированного рабочего места муниципального образования"</t>
  </si>
  <si>
    <t>Представление информации для включения в Регистр муниципальных нормативных правовых актов Мурманской области</t>
  </si>
  <si>
    <t>Основное мероприятие 2. Обеспечение муниципальных функций, направленных на повышение качества управления муниципальными финансами</t>
  </si>
  <si>
    <t>2.1</t>
  </si>
  <si>
    <t>Обеспечение функционирования Управления экономики и финансов Администрации ЗАТО города Заозерска</t>
  </si>
  <si>
    <t>Исполнение полномочий по реализации вопросов местного значения в рамках своей компетенции</t>
  </si>
  <si>
    <t>2.2</t>
  </si>
  <si>
    <t>Резервные фонды для финансового обеспечения ликвидации последствий стихийных бедствий и чрезвычайных ситуаций</t>
  </si>
  <si>
    <t>средства Резервного фонда не использовались</t>
  </si>
  <si>
    <t>Исполнитель</t>
  </si>
  <si>
    <t>Макарова А.И.</t>
  </si>
  <si>
    <t>3-17-27</t>
  </si>
  <si>
    <t>Отчет о ходе реализации муниципальной программы за  2 квартал 2021 года</t>
  </si>
  <si>
    <r>
      <t xml:space="preserve">Степень освоения средств, </t>
    </r>
    <r>
      <rPr>
        <b/>
        <sz val="10"/>
        <color indexed="8"/>
        <rFont val="Times New Roman"/>
        <family val="1"/>
        <charset val="204"/>
      </rPr>
      <t>%</t>
    </r>
  </si>
  <si>
    <r>
      <t xml:space="preserve">Степень достижения, </t>
    </r>
    <r>
      <rPr>
        <b/>
        <sz val="8"/>
        <color indexed="8"/>
        <rFont val="Times New Roman"/>
        <family val="1"/>
        <charset val="204"/>
      </rPr>
      <t>%</t>
    </r>
  </si>
  <si>
    <t>Муниципальная программа  "Развитие образования, культуры, спорта и молодежной политики в городе Заозерске. Основные направления деятельности на 2018-2022 годы"</t>
  </si>
  <si>
    <t>2018-2022</t>
  </si>
  <si>
    <t>Подпрограмма 1.  "Модернизация системы образования и культуры ЗАТО город Заозерск через эффективное выполнение муниципальных фукнций, услуг, работ"</t>
  </si>
  <si>
    <t>ОО, ЦКБО, МКУ УПРАВЛЕНИЕ</t>
  </si>
  <si>
    <t>Основное мероприятие 1 . Организация дошкольного образования</t>
  </si>
  <si>
    <t>Охват детей программами дошкольного образования в возрасте от 1,5 до 7 лет</t>
  </si>
  <si>
    <t>ДОО</t>
  </si>
  <si>
    <t>Основное мероприятие 2. Организация общего образования</t>
  </si>
  <si>
    <t>Охват детей в возрасте от 7 до 18 лет программами начального общего, основного общего, среднего общего образования</t>
  </si>
  <si>
    <t>ОШ</t>
  </si>
  <si>
    <t>1.2.1.</t>
  </si>
  <si>
    <t xml:space="preserve">Задача 2.1. Обновление материально-технической базы для формирования  у обучающихся современных технологических и гуманитарных навыков 
</t>
  </si>
  <si>
    <t>1.2.2.</t>
  </si>
  <si>
    <t xml:space="preserve">Задача 2.2. Обеспечение выплат денежного вознаграждения за классное руководство педагогическим работникам муниципальных общеобразовательных организаций, реализующих образовательные программы начального общего, основного общего и среднего общего образования, в том числе адаптированные основные общеобразовательные программы.
</t>
  </si>
  <si>
    <t>Основное мероприятие 3. Организация дополнительного образования</t>
  </si>
  <si>
    <t>Охват детей в возрасте от 5 до 18 лет программами дополнительного образования</t>
  </si>
  <si>
    <t>ОШ, ДОО, ОДОД</t>
  </si>
  <si>
    <t>1.4.</t>
  </si>
  <si>
    <t>Основное мероприятие 4. Увеличение  численности обучающихся организаций общего и среднего образования, обучающихся по новым федеральным государственным образовательным стандартам.</t>
  </si>
  <si>
    <t>Удельный вес численности обучающихся организаций общего и среднего образования, обучающихся по новым федеральным государственным образовательным стандартам, %</t>
  </si>
  <si>
    <t>1.5.</t>
  </si>
  <si>
    <t>Основное мероприятие 5. Внедрение системы  независимой оценки качества общего образования</t>
  </si>
  <si>
    <t>Удельный вес обучающихся, охваченных диагностикой готовности к обучению на следующей ступени, от общего количества обучающихся, %</t>
  </si>
  <si>
    <t>ОШ, ДОО</t>
  </si>
  <si>
    <t>1.6.</t>
  </si>
  <si>
    <t>Основное мероприятие 6. Охват обучающихся на старшей ступени  общего образования программами профильного обучения.</t>
  </si>
  <si>
    <t>Удельный вес старшеклассников, обучающихся по программам профильного обучения от общего количества старшеклассников, %</t>
  </si>
  <si>
    <t>1.7.</t>
  </si>
  <si>
    <t>Основное мероприятие 7.  Повышение качества образования</t>
  </si>
  <si>
    <t>ОШ, МКУ УПРАВЛЕНИЕ</t>
  </si>
  <si>
    <t>1.7.1.</t>
  </si>
  <si>
    <t xml:space="preserve">Задача 7.1. Результаты итоговой аттестации </t>
  </si>
  <si>
    <t>Повышение качества образовани по результатам итоговой аттестации по сравнению с предыдущим годом</t>
  </si>
  <si>
    <t>1.7.2.</t>
  </si>
  <si>
    <t>Задача 7.2. Повышение профессионального уровня, развитие потенциала руководящих и педагогических кадров</t>
  </si>
  <si>
    <t>Удельный вес педагогических работников, прошедших повышение квалификации или профессиональную переподготовку для работы в соответствии с ФГОС, в общей численности руководителей и педагогических работников, %</t>
  </si>
  <si>
    <t>ОО, МКУ УПРАВЛЕНИЕ</t>
  </si>
  <si>
    <t>1.8.</t>
  </si>
  <si>
    <t>Основное мероприятие 8.  Реализация мероприятий по развитию системы выявления и поддержки талантливых детей.</t>
  </si>
  <si>
    <t>Удельный вес численности обучающихся по программам общего образования, участвующих в олимпиадах и конкурсах различного уровня, в общей численности обучающихся по программам общего образования, %</t>
  </si>
  <si>
    <t>1.9.</t>
  </si>
  <si>
    <t>Основное мероприятие 9. Обеспечение  реализации  Указов Президента  РФ от 07.05.2012 №597 и от 01.06.2012 №761 в  части  повышения  заработной платы педагогических  работников общеобразовательных учреждений и соновных работников учреждений культуры</t>
  </si>
  <si>
    <t xml:space="preserve">                                                                  </t>
  </si>
  <si>
    <t>Соотношение средней заработной платы основных работников  учреждений культуры и средней заработной платы в Мурманской области, %</t>
  </si>
  <si>
    <t>1.10.</t>
  </si>
  <si>
    <t>Основное мероприятие 10. Осуществление функций и полномочий учредителя муниципальных подведомственных организаций и учреждений, функций главного распорядителя и получателя средств муниципального бюджета, выполнение финансовых обязательств в соответствии с бюджетной росписью, своевременное проведение соответствующих платежей</t>
  </si>
  <si>
    <t>МКУ У ПРАВЛЕНИЕ</t>
  </si>
  <si>
    <t>1.11.</t>
  </si>
  <si>
    <t>Основное мероприятие 11. Организация мероприятий по подготовке и проведению итоговой аттестации</t>
  </si>
  <si>
    <t>Прочие направления расходов муниципальной программы, %</t>
  </si>
  <si>
    <t>МОУ СОШ №289, МКУ УПРАВЛЕНИЕ</t>
  </si>
  <si>
    <t>1.12.</t>
  </si>
  <si>
    <t xml:space="preserve">Основное мероприятие 12. Организация бухгалтерского, хозяйственного, транспортного, технического и технологического обеспечения муниципальных образовательных организаций и учреждений культуры </t>
  </si>
  <si>
    <t xml:space="preserve">
Пособия, компенсации и иные социальные выплаты гражданам, кроме публичных нормативных обязательств, %</t>
  </si>
  <si>
    <t>МКУ УПРАВЛЕНИЕ, ЦРБО</t>
  </si>
  <si>
    <t>1.13.</t>
  </si>
  <si>
    <t>Основное мероприятие 13. Осуществление функций по опеке и попечительству в отношении несовершеннолетних лиц в пределах переданных муниципалитету государственных полномочий</t>
  </si>
  <si>
    <t>1.13.1.</t>
  </si>
  <si>
    <t>Задача 13.1.Обеспечение исполнения отдельных государственных полномочий по опеке и попечительстьву в отношении несовершеннолетних лиц</t>
  </si>
  <si>
    <t xml:space="preserve"> Субвенция на содержание ребенка в семье опекуна (попечителя) и приемной семье, а также вознаграждение, причитающееся приемному родителю</t>
  </si>
  <si>
    <t>1.13.2.</t>
  </si>
  <si>
    <t>Задача 13.2. Предоставление дополнительных гарантий по оплате за жилое помещение и коммунальные услуги детям-сиротам и детям, оставшимся без попечения родителей, лицам из числа детей-сирот и детей, оставшихся без попечения родителей</t>
  </si>
  <si>
    <t>1.13.3.</t>
  </si>
  <si>
    <t>Задача 13.3. Предоставление мер социальной поддержки выпускникам образовательных организаций для детей-сирот и детей, оставшихся без попечения родителей</t>
  </si>
  <si>
    <t>1.13.4.</t>
  </si>
  <si>
    <t>Задача 13.4. Профилактика социального сиротства (патронат)</t>
  </si>
  <si>
    <t xml:space="preserve">     Охрана семьи и детства, %</t>
  </si>
  <si>
    <t>1.13.5.</t>
  </si>
  <si>
    <t>Задача 13.5. Ремонт жилых помещений, собственниками которых являются дети-сироты и дети, оставшихся без попечения родителей</t>
  </si>
  <si>
    <t>1.14.</t>
  </si>
  <si>
    <t>Основное мероприятие 14. Организация выплаты компенсации части родительской платы</t>
  </si>
  <si>
    <t>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ведении), %</t>
  </si>
  <si>
    <t>ДОО, МКУ УПРАВЛЕНИЕ</t>
  </si>
  <si>
    <t>1.15.</t>
  </si>
  <si>
    <t>Основное мероприятие 15. Организация и проведение культурно-досуговых мероприятий, творческих конкурсов, выставок, фестивалей, концертов, в том числе организация деятельности клубных формирований. Содержание имущества муниципального учреждения культуры.</t>
  </si>
  <si>
    <t>количество участников клубных формирований</t>
  </si>
  <si>
    <t>ЦКБО</t>
  </si>
  <si>
    <t>количество клубных формирований</t>
  </si>
  <si>
    <t>1.15.1.</t>
  </si>
  <si>
    <t>Задача 15.1. Проведение ремонтных работ и укрепление материально-технической базы муниципальных учреждений культуры, искусства и образования в сфере культуры и искусства.</t>
  </si>
  <si>
    <t>1.16.</t>
  </si>
  <si>
    <t>Основное мероприятие 16. Текущий,  капитальный ремонт образовательных организаций</t>
  </si>
  <si>
    <t>1.16.1.</t>
  </si>
  <si>
    <t xml:space="preserve">Задача 16.1. 
Ремонт благоустройства территории СОШ № 289 в ЗАТО город Заозерск
</t>
  </si>
  <si>
    <t>СОШ № 289</t>
  </si>
  <si>
    <t>1.16.2.</t>
  </si>
  <si>
    <t xml:space="preserve">Задача 16.2.
Ремонт стадиона на территории ООШ №288 в ЗАТО город Заозерск, расположенного по адресу: ул. Колышкина, д.16.
</t>
  </si>
  <si>
    <t>ООШ № 288</t>
  </si>
  <si>
    <t>Подпрограмма 2.  «Формирование здорового образа жизни и организация отдыха, оздоровления и занятости детей и подростков</t>
  </si>
  <si>
    <t>2.1.</t>
  </si>
  <si>
    <t xml:space="preserve"> Основное мероприятие 1. Организация  отдыха и оздоровления обучающихся в лагерях дневного пребывания, в оздоровительных организациях  Мурманской области и за её пределами</t>
  </si>
  <si>
    <t>Доля обучающихся ОШ, охваченных организованным отдыхом и оздоровлением, от общей  численности обучающихся СОШ,%</t>
  </si>
  <si>
    <t>Образовательные организации, МКУ УПРАВЛЕНИЕ</t>
  </si>
  <si>
    <t>2.2.</t>
  </si>
  <si>
    <t>Основное мероприятие 2. Предоставление организованного отдыха и оздоровления обучающимся из числа детей-сирот, детей, оставшихся без попечения родителей, находящихся в ТЖС</t>
  </si>
  <si>
    <t>Охват  детей-сирот, детей, оставшихся без попечения родителей, детей, находящихся в трудной жизненной ситуации охваченных всеми видами организованного отдыха и оздоровления, чел</t>
  </si>
  <si>
    <t>Специалист по охране прав детей, образовательные организации</t>
  </si>
  <si>
    <t>2.3.</t>
  </si>
  <si>
    <t>Основное мероприятие 3.  Организация полноценного питания обучающихся СОШ и воспитанников ДОО</t>
  </si>
  <si>
    <t>Образовательные организации</t>
  </si>
  <si>
    <t>2.3.1.</t>
  </si>
  <si>
    <t xml:space="preserve">Задача 3.1. Обеспечение бесплатным питанием льготных категорий обучающихся </t>
  </si>
  <si>
    <t>Доля  обучающихся, охваченных  организованным горячим питанием, %</t>
  </si>
  <si>
    <t>2.3.2.</t>
  </si>
  <si>
    <t>Задача 3.2. Обеспечение бесплатным молоком обучающихся 1 – 4-х классов</t>
  </si>
  <si>
    <t>2.3.3.</t>
  </si>
  <si>
    <t xml:space="preserve">Задача 3.3. Обеспечение бесплатным питанием льготных категорий воспитанников. </t>
  </si>
  <si>
    <t>2.3.4.</t>
  </si>
  <si>
    <t>Задача 3.4. Организация бесплатного горячего питания обучающихся, получающих начальное общее образование</t>
  </si>
  <si>
    <t xml:space="preserve"> Подпрограмма 3 «Комплексная безопасность образовательных организаций и учреждений культуры ЗАТО город Заозерск»</t>
  </si>
  <si>
    <t>Основное мероприятие 1. Создание безопасных условий для осуществления образовательного процесса в образовательных организациях, для населения города при пребывании в учреждениях культуры</t>
  </si>
  <si>
    <t>3.1.1.</t>
  </si>
  <si>
    <t>Задача 1.1.Материально-техническое обеспечение пожарной безопасности  (обслуживание пожарной сигнализации, пропитка огнезащитным раствором, перезарядка огнетушителей, приобретение СИЗ и т.д.)</t>
  </si>
  <si>
    <t>Доля зданий, которые соответствуют требованиям пожарной безопасности, %</t>
  </si>
  <si>
    <t>ОО, ЦКБО</t>
  </si>
  <si>
    <t>Доля организаций, соответствующих требованиям СнПиН,%</t>
  </si>
  <si>
    <t>3.1.2.</t>
  </si>
  <si>
    <t>Задача 1.2. Материально-техническое обеспечение антитеррористической безопасности  (обслуживание КТП, АПС, системы видеонаблюдения)</t>
  </si>
  <si>
    <t>Доля организаций, оснащенных системами видеонаблюдения,%</t>
  </si>
  <si>
    <t>3.1.3.</t>
  </si>
  <si>
    <t>Задача 1.3. Материально-техническое обеспечение электрической безопасности (ремонт электропроводки, приобретение замена светильников, замена ламп наружного освещения)</t>
  </si>
  <si>
    <t>Отсутствие предписаний надзорных органов по электробезопасности</t>
  </si>
  <si>
    <t>3.1.4.</t>
  </si>
  <si>
    <t>Задача 1.4.Проведение ремонтных работ и укрепление материально-технической базы муниципальных учреждений культуры, искусства и образования в сфере культуры и искусства</t>
  </si>
  <si>
    <t>Организация безопасного пребывания населения в зданиях</t>
  </si>
  <si>
    <t>ОО, ЦКБО, МКУ УПРАВЛЕНИЕ УГХ</t>
  </si>
  <si>
    <t>3.1.5.</t>
  </si>
  <si>
    <t>Задача 1.5.Разработка ПСД на капитальный ремонт ЦКБО</t>
  </si>
  <si>
    <t>ОО, ЦКБО, МКУ УПРАВЛЕНИЕ,  УГХ</t>
  </si>
  <si>
    <t>3.2.</t>
  </si>
  <si>
    <t>Основное мероприятие 2: Повышение  уровня профессиональной подготовки  и квалификации руководителей и работников организаций в области обеспечения безопасности жизнедеятельности (охрана труда, пожарная безопасность)</t>
  </si>
  <si>
    <t>Доля руководителей, заместителейи работников организаций, прошедших повышение квалификации в области обеспечения безопасности жизнедеятельности, охране труда, пожарной безопасности %</t>
  </si>
  <si>
    <t>3.3.</t>
  </si>
  <si>
    <t>Основное мероприятие 3. Техническая безопасностьобразовательных  организаций и учреждений культуры</t>
  </si>
  <si>
    <t>3.3.1</t>
  </si>
  <si>
    <t>Задача 3.1.Обеспечение выполнений требований СанПин (проведение аттестации рабочих мест, текущий ремонт помещений, обеспечение питьевого режима, обслуживание воздухообмена и т.д.)</t>
  </si>
  <si>
    <t>Отсутсвие предписаний надзорных органов, % выполнения</t>
  </si>
  <si>
    <t>3.3.2</t>
  </si>
  <si>
    <t>Задача 3.2.Капитальный ремонт зданий учреждений образования и культуры</t>
  </si>
  <si>
    <t>ОО, ЦКБО, МКУ УПРАВЛЕНИЕ, УГХ</t>
  </si>
  <si>
    <t>3.4.</t>
  </si>
  <si>
    <t>Основное мероприятие 4.  Обеспечение энергоэффективности деятельности  организаций  образования и культуры  (ремонт, замена приборов учета тепла и воды, замена ламп накаливания на энергосберерегающие)</t>
  </si>
  <si>
    <t>Снижение энергозатрат, энергопотребления</t>
  </si>
  <si>
    <t xml:space="preserve"> Подпрограмма 4 «Развитие культуры и сохранение историко – культурных объектов в ЗАТО город Заозерск».</t>
  </si>
  <si>
    <t>4.1.</t>
  </si>
  <si>
    <t>Основное мероприятие 1. Сохранение историко-культурных объектов (памятников истории, воинских захоронений, мемориальных сооружений и объектов, увековечивших память погибших при защите Отечества), расположенных на территории муниципального образования ЗАТО город Заозерск</t>
  </si>
  <si>
    <t>доля историко-культурных объектов (памятников истории, воинских захоронений, мемориальных сооружений и объектов, увековечивших память погибших при защите Отечества), расположенных на территории муниципального образования ЗАТО город Заозерск, имеющих удовлетворительное состояние, в общем количестве историко-культурных объектов, %</t>
  </si>
  <si>
    <t>УЭР, ЖКХиМИ, УГХ</t>
  </si>
  <si>
    <t>4.2.</t>
  </si>
  <si>
    <t>Основное мероприятие 2. Проведение гражданско-патриотических и социально-значимых мероприятий, увековечивающих память погибших воинов,  защитников Родины</t>
  </si>
  <si>
    <t>Увеличение количества проведенных гражданско-патриотических и социально-значимых мероприятий, %</t>
  </si>
  <si>
    <t>ЦКБО, ОО</t>
  </si>
  <si>
    <t>4.3.</t>
  </si>
  <si>
    <t>Основное мероприятие 3. Развитие творческого потенциала и организация досуга населения</t>
  </si>
  <si>
    <t>4.3.1.</t>
  </si>
  <si>
    <t>Задача 3.1. Организация и проведение официальных городских культурно-массовых мероприятий в соответствии с единым каледарным планом</t>
  </si>
  <si>
    <t>число посещений официальных городских гражданско-патриотических и культурно-массовых мероприятий, презентаций, выставок мастеров народного художественного творчества</t>
  </si>
  <si>
    <t>4.3.2.</t>
  </si>
  <si>
    <t xml:space="preserve">Задача 3.2. Выполнение Единого календарного плана проведения официальных городских гражданско-патриотических и культурно-массовых мероприятий,% </t>
  </si>
  <si>
    <t>Выполнение ЕКП</t>
  </si>
  <si>
    <t>4.4.</t>
  </si>
  <si>
    <t>Основное мероприятие 4. Стимулирование и поощрение населения города</t>
  </si>
  <si>
    <t>4.4.1.</t>
  </si>
  <si>
    <t>Задача 4.1. Поощрение населения города наградами ЗАТО город Заозерск</t>
  </si>
  <si>
    <t>Охват наградами ЗАТО город Заозерск населения города, от количества обратившихся,%</t>
  </si>
  <si>
    <t>Организационный отдел Администрации ЗАТО город Заозерск</t>
  </si>
  <si>
    <t>4.4.2.</t>
  </si>
  <si>
    <t>Задача 4.2. Поощрение населения города наградами Управления ОКСиМП</t>
  </si>
  <si>
    <t>Охват наградами МКУ "Управление образования ЗАТО город Заозерск" населения города, от количества обратившихся,%</t>
  </si>
  <si>
    <t>4.4.3.</t>
  </si>
  <si>
    <t>Задача 4.3.  Популяризация символов ЗАТО город Заозерск</t>
  </si>
  <si>
    <t xml:space="preserve">Охват городских мероприятий мероприятиями по популяризации символов ЗАТО город Заозерск, % </t>
  </si>
  <si>
    <t>4.5.</t>
  </si>
  <si>
    <t>Основное мероприятие 5. Развитие молодежной политики</t>
  </si>
  <si>
    <t>4.5.1.</t>
  </si>
  <si>
    <t>Задача 5.1. Обеспечение эффективной социализации и вовлечения молодежи в активную общественную деятельность в сфере образования, культуры, спорта и молодежной политики, развитие волонтерского движения</t>
  </si>
  <si>
    <t>доля молодежи участвующей в деятельности молодежных общественных объединений, вовлеченной в добровольческую (волонтерскую) деятельность, от общего числа молодежи, %</t>
  </si>
  <si>
    <t>ОО, ЦКБО, общественные организации</t>
  </si>
  <si>
    <t>4.5.2.</t>
  </si>
  <si>
    <t xml:space="preserve">Задача 5.2.. Создание оптимальных условий для успешного развития потенциала и интеграции молодежи в социально-экономическую, культурную и общественно-политическую жизнь ЗАТО город Заозерск. </t>
  </si>
  <si>
    <t>Доля проведенныхмероприятий для молодежи из общего числа мероприятий, %</t>
  </si>
  <si>
    <t>увеличение доли молодежи, участвующей в городских мероприятиях, %</t>
  </si>
  <si>
    <t>4.5.3.</t>
  </si>
  <si>
    <t>Задача 5.3. Организация мероприятий по профилактике употребления наркотических, психотропных веществ, алкоголя, табакокурения среди несовершеннолетних</t>
  </si>
  <si>
    <t>Доля детского населения и  молодежи, охваченных  мероприятиями по профилактике употребления наркотических, психотропных веществ, алкоголя, табакокурения, %</t>
  </si>
  <si>
    <t>ОО, ЦКБО, ОМВД, КДН</t>
  </si>
  <si>
    <t>4.5.4.</t>
  </si>
  <si>
    <t>Задача 5.4. Организация мероприятий по реализации государственной политики в области гражданско-патриотического воспитания, подготовки молодежи к военной службе, созданию центров военно-патриотического воспитания, отрядов юнармии</t>
  </si>
  <si>
    <t>Доля проведенных гражданско-патриотических мероприятий от общего числа</t>
  </si>
  <si>
    <t>ЦДОД, ОО, СПСЧ №5, МКУ АСС, в/ч</t>
  </si>
  <si>
    <t>4.5.5.</t>
  </si>
  <si>
    <t>Задача 5.5. Организация мероприятий по трудоустройству несовершеннолетних</t>
  </si>
  <si>
    <t>Организация временного трудоустройства несовершеннолетних граждан в возрасте от 14 до 18 лет в свободное от учебы время, безработных, испытывающих трудности в поиске работы</t>
  </si>
  <si>
    <t>4.6.</t>
  </si>
  <si>
    <t xml:space="preserve">Основное мероприятие 6. Организация библиотечного обслуживания населения </t>
  </si>
  <si>
    <t>4.6.1.</t>
  </si>
  <si>
    <t xml:space="preserve">Задача 6.1. Популярицация чтения среди населения </t>
  </si>
  <si>
    <t>количество зарегистрированных пользователей библиотеки, тыс.чел.</t>
  </si>
  <si>
    <t>ЦКБО, ЦБЦ</t>
  </si>
  <si>
    <t>4.6.2.</t>
  </si>
  <si>
    <t>Задача 6.2. Обслуживание населения, проведение мероприятий</t>
  </si>
  <si>
    <t>количество посещений библиотеки пользователями</t>
  </si>
  <si>
    <t>4.6.3.</t>
  </si>
  <si>
    <t>Задача 6.3. Сохранение фондов библиотек</t>
  </si>
  <si>
    <t>Количество экземпляров фондов</t>
  </si>
  <si>
    <t>4.7.</t>
  </si>
  <si>
    <t>Основное мероприятие 7.  Функционирование музеев, музейных комнат, сохранение фондов музеев</t>
  </si>
  <si>
    <t>ЦКБО, ЦДОД</t>
  </si>
  <si>
    <t>5.</t>
  </si>
  <si>
    <t>Подпрограмма 5 "Развитие физической культуры и спорта в ЗАТО город Заозерск"</t>
  </si>
  <si>
    <t>5.1.</t>
  </si>
  <si>
    <t>Основное мероприятие 1. Развитие физической культуры и спорта среди детей, подростков и молодежи</t>
  </si>
  <si>
    <t>доля детей, систематически занимающихся физической культурой и спортом, к общему числу обучающихся в общеобразовательных организациях, %</t>
  </si>
  <si>
    <t>5.2.</t>
  </si>
  <si>
    <t>Основное мероприятие 2.Популяризация физической культуры и спорта среди населения города</t>
  </si>
  <si>
    <t>доля населения, систематически занимающихся физической культурой и спортом, к общему числу , %</t>
  </si>
  <si>
    <t>5.3.</t>
  </si>
  <si>
    <t>Основное мероприятие 3.Проведение спортивно-массовых и физкультурно-оздоровительных мероприятий</t>
  </si>
  <si>
    <t>Выполнение Единого календарного плана проведения спортивно-массовых и физкультурно-оздоровительных мероприятий, %</t>
  </si>
  <si>
    <t>5.4.</t>
  </si>
  <si>
    <t xml:space="preserve">Основное мероприятие 4.Совершенствование системы подготовки спортсменов высокого классах </t>
  </si>
  <si>
    <t>Выполнение норм и  разрядных требований ЕВСК, от общей численности занимающихся в учреждениях дополнительного образования спортивной направленности, %</t>
  </si>
  <si>
    <t>5.5.</t>
  </si>
  <si>
    <t>Основное мероприятие 5.Содержание спортивных сооружений и обеспечение свободного доступа на объекты спорта (обеспечение выполнения муниципального задания)</t>
  </si>
  <si>
    <t>5.6.</t>
  </si>
  <si>
    <t>Основное мероприятие 6.Сохранение реестра спортивных сооружений, укрепление материальной базы спортивных объектов</t>
  </si>
  <si>
    <t>Сохранение спортивных объектов по сравнению с прошлым годом, %</t>
  </si>
  <si>
    <t>УЭР, ЖКХиМИ</t>
  </si>
  <si>
    <t>5.7.</t>
  </si>
  <si>
    <t>Основное мероприятие 7. Проведение мероприятий Всероссийского комплекса "Готов к труду и обороне!"</t>
  </si>
  <si>
    <t>Доля населения, участвующих в мероприятиях ГТО, %</t>
  </si>
  <si>
    <t>ДЮСШ, ОО</t>
  </si>
  <si>
    <t>5.8.</t>
  </si>
  <si>
    <t>Основное мероприятие 8. Обеспечение максимальной загруженности и эффективное использование спортивных объектов</t>
  </si>
  <si>
    <t>Количество посещений спортивных объектов на 5 %</t>
  </si>
  <si>
    <t>ДЮСШ, ОО, ЦКБО, УГХ</t>
  </si>
  <si>
    <t xml:space="preserve">Исполнитель: Григуленко Н.А. 8(81556) 3-17-18 
</t>
  </si>
  <si>
    <t xml:space="preserve">Отчет о ходе реализации муниципальной программы за 2 квартал 2021 года </t>
  </si>
  <si>
    <t>Запланированное значение на конец отчетного года</t>
  </si>
  <si>
    <t>Муниципальная программа ЗАТО город Заозерск Мурманской области "Эффективное муниципальное управление в ЗАТО городе Заозерске Мурманской области" на 2015-2022 годы</t>
  </si>
  <si>
    <t>Администрация ЗАТО город Заозерск; Управление экономического развития, жилищно-коммунального хозяйства и муниципального имущества, МКУ "МФЦ ЗАТО город Заозерск", МКУ "Служба заказчика"</t>
  </si>
  <si>
    <t>Подпрограмма 1 "Обеспечение деятельности Администрации ЗАТО город Заозерск"</t>
  </si>
  <si>
    <t>Администрация ЗАТО город Заозерск</t>
  </si>
  <si>
    <t>Основное мероприятие 1 "Обеспечение правовых, финансово-экономических, иных гарантий развития местного самоуправления на территории муниципального образования ЗАТО город Заозерск"</t>
  </si>
  <si>
    <t>1.1.1</t>
  </si>
  <si>
    <t>Обеспечение деятельности комиссии по делам несовершеннолетних и защите их прав</t>
  </si>
  <si>
    <t>Выполнение мероприятий по профилактике преступлений, совершаемых несовершеннолетними</t>
  </si>
  <si>
    <t>1.1.2</t>
  </si>
  <si>
    <t>Формирование и ведение торгового реестра</t>
  </si>
  <si>
    <t>Занесение сведений о предпринимателях в единый торговый реестр</t>
  </si>
  <si>
    <t>1.1.3</t>
  </si>
  <si>
    <t>Государственная регистрация актов гражданского состояния</t>
  </si>
  <si>
    <t>Регистрация актов гражданского состояния в установленном порядке</t>
  </si>
  <si>
    <t>1.1.4</t>
  </si>
  <si>
    <t>Обеспечение деятельности административной комиссии</t>
  </si>
  <si>
    <t>Ссоблюдение правил и норм проведения и проживания в муниципальном образовании</t>
  </si>
  <si>
    <t>1.1.5</t>
  </si>
  <si>
    <t>Определение перечня должностных лиц, уполномоченных составлять протоколы об административных правонарушениях</t>
  </si>
  <si>
    <t>Составление протоколов</t>
  </si>
  <si>
    <t>1.1.6</t>
  </si>
  <si>
    <t>Осуществление первичного воинского учета</t>
  </si>
  <si>
    <t>Ообеспечение сбора, хранения и обработки сведений, содержащихся в документах первичного воинского учета</t>
  </si>
  <si>
    <t>Срок уплаты позднее отчетного периода</t>
  </si>
  <si>
    <t>1.1.7</t>
  </si>
  <si>
    <t>Составление (изменение) списков кандидатов в присяжные заседатели федеральных судов общей юрисдикции</t>
  </si>
  <si>
    <t>1.1.8</t>
  </si>
  <si>
    <t>Осуществление отдельных полномочий по опеке и попечительству в отношении совершеннолетних граждан</t>
  </si>
  <si>
    <t>Проведение мероприятий по выявлению граждан, нуждающихся в опеке и попечительстве</t>
  </si>
  <si>
    <t>1.1.9</t>
  </si>
  <si>
    <t>Обеспечение функционирования Администрации ЗАТО город Заозерск</t>
  </si>
  <si>
    <t>Исполнение полномочий, количество граждан, обратившихся за компенсацией оплаты стоимости проезда и провоза багажа при переселении из ЗАТО город Заозерск, и получивших указанную компенсацию</t>
  </si>
  <si>
    <t>1.1.10</t>
  </si>
  <si>
    <t xml:space="preserve">Проведение Всероссийской переписи населения </t>
  </si>
  <si>
    <t>Подготовка, проведение и подведение итогов Всероссийской переписи населения</t>
  </si>
  <si>
    <t>Подпрограмма 2 "Осуществление муниципальных функций, направленных на повышение эффективности управления муниципальным имуществом"</t>
  </si>
  <si>
    <t>Управление муниципального имущества и жилищно-коммунального хозяйства Администрации ЗАТО город Заозерск</t>
  </si>
  <si>
    <t>Основное мероприятие 1 "Совершенствование системы управления объектами муниципального имущества ЗАТО город Заозерск, в том числе земельными ресурсами"</t>
  </si>
  <si>
    <t>2.1.1.</t>
  </si>
  <si>
    <t>Паспортизация, регистрация и оценка объектов казны</t>
  </si>
  <si>
    <t>Увеличение доли объектов муниципальной собственности, вовлеченных в хозяйственный оборот</t>
  </si>
  <si>
    <t>2.1.2.</t>
  </si>
  <si>
    <t>Услуги по обслуживанию и содержанию объектов казны</t>
  </si>
  <si>
    <t>Обеспечение безопасной эксплуатации объектов казны</t>
  </si>
  <si>
    <t>2.1.3</t>
  </si>
  <si>
    <t>Обеспечение функционирования Управления муниципального имущества и жилищно-коммунального хозяйства Администрации ЗАТО город Заозерск</t>
  </si>
  <si>
    <t>Обеспечение жильем граждан, переезжающих из ЗАТО города Заозерска на новое место жительства</t>
  </si>
  <si>
    <t>Подпрограмма 3 "Материально-техническое и информационное сопровождение деятельности органов местного самоуправления ЗАТО город Заозерск"</t>
  </si>
  <si>
    <t>количество переселившихся граждан</t>
  </si>
  <si>
    <t>МКУ "МФЦ ЗАТО город Заозерск", МКУ "Служба заказчика"</t>
  </si>
  <si>
    <t>Основное мероприятие 1 "Транспортное обслуживание деятельности органов местного самоуправления"</t>
  </si>
  <si>
    <t>Осуществление перевозок для обеспечения нужд органов местного самоуправления ЗАТО город Заозерск</t>
  </si>
  <si>
    <t>Обеспечение транспортного обслуживания</t>
  </si>
  <si>
    <t>Основное мероприятие 2 "Содержание материально-технической базы для стабильной работы органов местного самоуправления"</t>
  </si>
  <si>
    <t>3.2.1.</t>
  </si>
  <si>
    <t>Оказание услуг по уборке территории и помещений, занимаемых органами местного самоуправления ЗАТО город Заозерск</t>
  </si>
  <si>
    <t>Обеспечение уборки помещений и придомовой территории здания</t>
  </si>
  <si>
    <t>Основное мероприятие 3 "Обеспечение органов местного самоуправления услугам по бухгалтерскому обслуживанию и предоставлению услуг,связанных с использованием вычислительной техники, программного обеспечения информационных технологий"</t>
  </si>
  <si>
    <t>3.3.1.</t>
  </si>
  <si>
    <t>Обеспечение функционирования МКУ "МФЦ ЗАТО город Заозерск", МКУ "ЦОФ"</t>
  </si>
  <si>
    <t>Обеспечение органов местного самоуправления услугами по бухгалтерскому обслуживанию, услугами, связанными с использованием вычислительной техники, программного обеспечения информационных технологий</t>
  </si>
  <si>
    <t>4.</t>
  </si>
  <si>
    <t>Подпрограмма 4 "Снижение административных барьеров, повышение качества предоставления государственных и муниципальных услуг на базе многофункционального центра предоставления государственных и муниципальных услуг"</t>
  </si>
  <si>
    <t>Основное мероприятие 1 "Создание и развитие инфраструктуры для организации предоствления государственных и муниципальных услуг за счет реализации принципа "одного окна""</t>
  </si>
  <si>
    <t>создание окон доступа к государственным и муниципальным услугам</t>
  </si>
  <si>
    <t>4 окна</t>
  </si>
  <si>
    <t>4.1.1.</t>
  </si>
  <si>
    <t>Обеспечение деятельности МФЦ</t>
  </si>
  <si>
    <t>Отчет о ходе реализации муниципальной программы за  2 квартал 2021 год</t>
  </si>
  <si>
    <r>
      <rPr>
        <b/>
        <sz val="10"/>
        <color indexed="8"/>
        <rFont val="Times New Roman"/>
        <family val="1"/>
        <charset val="204"/>
      </rPr>
      <t xml:space="preserve">Муниципальная программа  ЗАТО города Заозерска Мурманской области </t>
    </r>
    <r>
      <rPr>
        <b/>
        <u/>
        <sz val="10"/>
        <color indexed="8"/>
        <rFont val="Times New Roman"/>
        <family val="1"/>
        <charset val="204"/>
      </rPr>
      <t>№4</t>
    </r>
    <r>
      <rPr>
        <b/>
        <sz val="10"/>
        <color indexed="8"/>
        <rFont val="Times New Roman"/>
        <family val="1"/>
        <charset val="204"/>
      </rPr>
      <t xml:space="preserve"> "Охрана окружающей среды" на 2014-2024 годы</t>
    </r>
  </si>
  <si>
    <r>
      <rPr>
        <b/>
        <u/>
        <sz val="9"/>
        <color indexed="8"/>
        <rFont val="Times New Roman"/>
        <family val="1"/>
        <charset val="204"/>
      </rPr>
      <t>Основное мероприятие 1</t>
    </r>
    <r>
      <rPr>
        <sz val="9"/>
        <color indexed="8"/>
        <rFont val="Times New Roman"/>
        <family val="1"/>
        <charset val="204"/>
      </rPr>
      <t>: Ликвидация несанкционированных свалок</t>
    </r>
  </si>
  <si>
    <t>усл.ед.</t>
  </si>
  <si>
    <t>Управление муниципального имущества и жилищно-коммунального хозяйства Администрации ЗАТО город Заозерск.</t>
  </si>
  <si>
    <t xml:space="preserve">Договор на ликвидацию заключается на основании технического задания, акта комиссионного решения о местах ликвидации свалки и объемах несанкционированного мусора. </t>
  </si>
  <si>
    <r>
      <rPr>
        <b/>
        <u/>
        <sz val="9"/>
        <color indexed="8"/>
        <rFont val="Times New Roman"/>
        <family val="1"/>
        <charset val="204"/>
      </rPr>
      <t>Основное мероприятие 2</t>
    </r>
    <r>
      <rPr>
        <b/>
        <sz val="9"/>
        <color indexed="8"/>
        <rFont val="Times New Roman"/>
        <family val="1"/>
        <charset val="204"/>
      </rPr>
      <t xml:space="preserve">: 
</t>
    </r>
    <r>
      <rPr>
        <sz val="9"/>
        <color indexed="8"/>
        <rFont val="Times New Roman"/>
        <family val="1"/>
        <charset val="204"/>
      </rPr>
      <t xml:space="preserve">Мероприятия по сбору и утилизации:
- ртутьсодержащих отходов;
- аккумуляторов ( никель-кадмиевых, никель-металлгидридных, литий-ионных, литий-полимерных,  литиевых-тионилхлоридных)
</t>
    </r>
  </si>
  <si>
    <t>МКУ «Центр по ГО и ЧС ЗАТО город Заозерск»</t>
  </si>
  <si>
    <r>
      <rPr>
        <b/>
        <u/>
        <sz val="9"/>
        <color indexed="8"/>
        <rFont val="Times New Roman"/>
        <family val="1"/>
        <charset val="204"/>
      </rPr>
      <t>Основное мероприятие 4</t>
    </r>
    <r>
      <rPr>
        <b/>
        <sz val="9"/>
        <color indexed="8"/>
        <rFont val="Times New Roman"/>
        <family val="1"/>
        <charset val="204"/>
      </rPr>
      <t xml:space="preserve">: 
</t>
    </r>
    <r>
      <rPr>
        <sz val="9"/>
        <color indexed="8"/>
        <rFont val="Times New Roman"/>
        <family val="1"/>
        <charset val="204"/>
      </rPr>
      <t>Разработка ПСД по «Рекультивации санкционированной свалки на территории ЗАТО город Заозерск»</t>
    </r>
  </si>
  <si>
    <t>Директор МКУ "Управление городским хозяйством"</t>
  </si>
  <si>
    <t>А.К. Калгушкин</t>
  </si>
  <si>
    <t>Исп. Соколова В.А. (3-44-47)</t>
  </si>
  <si>
    <t>Отчет о ходе реализации муниципальной программы в области энергосбережения и повышения энергоэффективности за 2 квартал 2021года
ЗАТО город Заозерск Мурманской области</t>
  </si>
  <si>
    <t>Муниципальная программа ЗАТО города Заозерска Мурманской области №5 «Энергосбережение и повышение энергетической эффективности ЗАТО город Заозерск Мурманской области»  на 2018-2023 годы</t>
  </si>
  <si>
    <t>МКУ "Управление городского хозяйства"</t>
  </si>
  <si>
    <r>
      <rPr>
        <b/>
        <u/>
        <sz val="10"/>
        <color indexed="8"/>
        <rFont val="Times New Roman"/>
        <family val="1"/>
        <charset val="204"/>
      </rPr>
      <t xml:space="preserve">Основное мероприятие 1. </t>
    </r>
    <r>
      <rPr>
        <sz val="10"/>
        <color indexed="8"/>
        <rFont val="Times New Roman"/>
        <family val="1"/>
        <charset val="204"/>
      </rPr>
      <t>Установка индивидуальных приборов учета потребления энергоресурсов в муниципальном жилищном фонде</t>
    </r>
  </si>
  <si>
    <t>На 01.07.2021г. Заключен контракт на 499789,32 руб. Работы носят заявительный характер.</t>
  </si>
  <si>
    <r>
      <rPr>
        <b/>
        <u/>
        <sz val="10"/>
        <color indexed="8"/>
        <rFont val="Times New Roman"/>
        <family val="1"/>
        <charset val="204"/>
      </rPr>
      <t>Основное мероприятие 2.</t>
    </r>
    <r>
      <rPr>
        <u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Компенсация расходов на установку и поверку индивидуальных приборов учета потребления энергоресурсов в муниципальном жилищном фонде</t>
    </r>
  </si>
  <si>
    <t xml:space="preserve">3. </t>
  </si>
  <si>
    <r>
      <rPr>
        <b/>
        <u/>
        <sz val="10"/>
        <color indexed="8"/>
        <rFont val="Times New Roman"/>
        <family val="1"/>
        <charset val="204"/>
      </rPr>
      <t>Основное мероприятие 3.</t>
    </r>
    <r>
      <rPr>
        <u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Установка, поверка и замена общедомовых приборов учета потребления энергоресурсов в муниципальном жилищном фонде</t>
    </r>
  </si>
  <si>
    <t>Переоборудование общедомовых приборов учета тепла муниципальном жилищном фонде</t>
  </si>
  <si>
    <t>Замена  общедомовых приборов учета (ОДПУ) муниципальном жилищном фонде</t>
  </si>
  <si>
    <t>Поверка общедомовых приборов учета (ОДПУ) муниципальном жилищном фонде</t>
  </si>
  <si>
    <t xml:space="preserve">4. </t>
  </si>
  <si>
    <r>
      <rPr>
        <b/>
        <u/>
        <sz val="10"/>
        <color indexed="8"/>
        <rFont val="Times New Roman"/>
        <family val="1"/>
        <charset val="204"/>
      </rPr>
      <t xml:space="preserve">Основное мероприятие 4. </t>
    </r>
    <r>
      <rPr>
        <sz val="10"/>
        <color indexed="8"/>
        <rFont val="Times New Roman"/>
        <family val="1"/>
        <charset val="204"/>
      </rPr>
      <t>Замена трансформаторов тока в домах муниципального жилищного фонда</t>
    </r>
  </si>
  <si>
    <r>
      <rPr>
        <b/>
        <u/>
        <sz val="10"/>
        <color indexed="8"/>
        <rFont val="Times New Roman"/>
        <family val="1"/>
        <charset val="204"/>
      </rPr>
      <t xml:space="preserve">Основное мероприятие 5. </t>
    </r>
    <r>
      <rPr>
        <sz val="10"/>
        <color indexed="8"/>
        <rFont val="Times New Roman"/>
        <family val="1"/>
        <charset val="204"/>
      </rPr>
      <t>Установка, поверка и замена приборов учета потребления энергоресурсов</t>
    </r>
  </si>
  <si>
    <t xml:space="preserve">Отчет о ходе реализации муниципальной программы за 2 квартал 2021 год </t>
  </si>
  <si>
    <t>Муниципальная программа ЗАТО города Заозерска Мурманской области № 14   "Обеспечение комфортной среды проживания населения ЗАТО города Заозерска" на 2015-2022 годы</t>
  </si>
  <si>
    <t xml:space="preserve"> МКУ "Управление городским хозяйством"</t>
  </si>
  <si>
    <r>
      <rPr>
        <b/>
        <u/>
        <sz val="10"/>
        <color indexed="8"/>
        <rFont val="Times New Roman"/>
        <family val="1"/>
        <charset val="204"/>
      </rPr>
      <t>Основное мероприятие  1.</t>
    </r>
    <r>
      <rPr>
        <b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Повышение уровня благоустроенности территории ЗАТО город Заозерск</t>
    </r>
  </si>
  <si>
    <t>Оплата по факту.</t>
  </si>
  <si>
    <r>
      <rPr>
        <b/>
        <u/>
        <sz val="10"/>
        <color indexed="8"/>
        <rFont val="Times New Roman"/>
        <family val="1"/>
        <charset val="204"/>
      </rPr>
      <t>Основное мероприятие 2.</t>
    </r>
    <r>
      <rPr>
        <b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Обеспечение пассажирских перевозок на социально-значимых внутригородских маршрутах</t>
    </r>
  </si>
  <si>
    <r>
      <rPr>
        <b/>
        <u/>
        <sz val="10"/>
        <color indexed="8"/>
        <rFont val="Times New Roman"/>
        <family val="1"/>
        <charset val="204"/>
      </rPr>
      <t>Основное мероприятие  3.</t>
    </r>
    <r>
      <rPr>
        <b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Уменьшение задолженности перед ресурсоснабжающими организациями по пустующему муниципальному жилищному фонду</t>
    </r>
  </si>
  <si>
    <r>
      <rPr>
        <b/>
        <u/>
        <sz val="10"/>
        <color indexed="8"/>
        <rFont val="Times New Roman"/>
        <family val="1"/>
        <charset val="204"/>
      </rPr>
      <t>Основное мероприятие  4.</t>
    </r>
    <r>
      <rPr>
        <b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Обеспечение функций, направленных на повышение качества предоставления услуг в сфере жилищно-коммунального хозяйства</t>
    </r>
  </si>
  <si>
    <t xml:space="preserve"> МКУ "Управление городским хозяйством"; МКУ "Служба заказчика"</t>
  </si>
  <si>
    <r>
      <rPr>
        <b/>
        <u/>
        <sz val="10"/>
        <color indexed="8"/>
        <rFont val="Times New Roman"/>
        <family val="1"/>
        <charset val="204"/>
      </rPr>
      <t>Основное мероприятие  5.</t>
    </r>
    <r>
      <rPr>
        <b/>
        <sz val="10"/>
        <color indexed="8"/>
        <rFont val="Times New Roman"/>
        <family val="1"/>
        <charset val="204"/>
      </rPr>
      <t xml:space="preserve">  </t>
    </r>
    <r>
      <rPr>
        <sz val="10"/>
        <color indexed="8"/>
        <rFont val="Times New Roman"/>
        <family val="1"/>
        <charset val="204"/>
      </rPr>
      <t>Оплата взносов на капитальный ремонт общего имущества за муниципальные помещения в многоквартирных домах ЗАТО город Заозерск</t>
    </r>
  </si>
  <si>
    <t>месяц</t>
  </si>
  <si>
    <t>Взносы по истечению каждого месяца</t>
  </si>
  <si>
    <t>6.</t>
  </si>
  <si>
    <r>
      <rPr>
        <b/>
        <u/>
        <sz val="10"/>
        <color indexed="8"/>
        <rFont val="Times New Roman"/>
        <family val="1"/>
        <charset val="204"/>
      </rPr>
      <t>Основное мероприятие  6.</t>
    </r>
    <r>
      <rPr>
        <b/>
        <sz val="10"/>
        <color indexed="8"/>
        <rFont val="Times New Roman"/>
        <family val="1"/>
        <charset val="204"/>
      </rPr>
      <t xml:space="preserve">  </t>
    </r>
    <r>
      <rPr>
        <sz val="10"/>
        <color indexed="8"/>
        <rFont val="Times New Roman"/>
        <family val="1"/>
        <charset val="204"/>
      </rPr>
      <t>Финансовое обеспечение расходных обязательств по осуществлению дорожной деятельности в отношении автомобильных дорог местного значения и сооружений на автомобильных дорогах.</t>
    </r>
  </si>
  <si>
    <t>Оплата по факту выполненных работ.</t>
  </si>
  <si>
    <t>7.</t>
  </si>
  <si>
    <r>
      <rPr>
        <b/>
        <u/>
        <sz val="10"/>
        <color indexed="8"/>
        <rFont val="Times New Roman"/>
        <family val="1"/>
        <charset val="204"/>
      </rPr>
      <t>Основное мероприятие  7.</t>
    </r>
    <r>
      <rPr>
        <b/>
        <sz val="10"/>
        <color indexed="8"/>
        <rFont val="Times New Roman"/>
        <family val="1"/>
        <charset val="204"/>
      </rPr>
      <t xml:space="preserve">  </t>
    </r>
    <r>
      <rPr>
        <sz val="10"/>
        <color indexed="8"/>
        <rFont val="Times New Roman"/>
        <family val="1"/>
        <charset val="204"/>
      </rPr>
      <t>Финансовое обеспечение расходных обязательств по осуществлению дорожной деятельности в отношении автомобильных дорог местного значения и сооружений на автомобильных дорогах.</t>
    </r>
  </si>
  <si>
    <t>Отчет о ходе реализации муниципальной программы за 2 квартал 2021 год</t>
  </si>
  <si>
    <t>Муниципальная программа 15 "Защита населения и территории от чрезвычайных ситуаций природного и техногенного характера, обеспечение пожарной безопасности и безопасности людей на водных объектах на территории ЗАТО города Заозерска Мурманской области " на 2015-2023 годы</t>
  </si>
  <si>
    <t xml:space="preserve">  Основное мероприятие 1 Защита от чрезвычайных ситуаций</t>
  </si>
  <si>
    <t>кол-во выездов</t>
  </si>
  <si>
    <t>Заместитель начальника МКУ "Центр по ГО и ЧС ЗАТО город Заозерск"</t>
  </si>
  <si>
    <t>П.С.Погребняк</t>
  </si>
  <si>
    <t xml:space="preserve"> Муниципальная программа 17 "Профилактика терроризма и экстремизма, а также минимизации и (или) ликвидация последствий проявлений терроризма и экстремизма на территории ЗАТО город Заозерск Мурманской области на 2016-2023 годы" </t>
  </si>
  <si>
    <t xml:space="preserve">  Основное мероприятие 1 Организация подготовки проектов, изготовление, приобретение буклетов, плакатов, памяток и рекомендаций для учреждений, предприятий организаций</t>
  </si>
  <si>
    <t>штук</t>
  </si>
  <si>
    <t xml:space="preserve">Муниципальная программа ЗАТО города Заозерска Мурманской области "Профилактика правонарушений и обеспечение общественной безопасности в ЗАТО городе Заозерске Мурманской области" на 2015-2022 годы </t>
  </si>
  <si>
    <t>1. МКУ «Центр по ГО и ЧС ЗАТО город Заозерск».
2. МУ «ЗКТРП».
3.Отдел министерства внутренних дел России по ЗАТО г. Заозерск.
4. Межведомственная комиссия по профилактике правонарушений в ЗАТО г. Заозерск. 
5. Управление экономики и финансов Администрации ЗАТО город Заозерск.
6.Муниципальное казенное учреждение «Управление городским хозяйством».
7.МКУ «Управление образования ЗАТО город Заозерск».</t>
  </si>
  <si>
    <t xml:space="preserve">  Основное мероприятие 1 Общая профилактика правонарушений и терроризма</t>
  </si>
  <si>
    <t>%</t>
  </si>
  <si>
    <t xml:space="preserve"> Общая профилактика правонарушений, терроризма и экстремизма. Прочие направления расходов.</t>
  </si>
  <si>
    <t>Основное мероприятие 2 Обеспечение общественной безопасности (проведение мероприятий по внедрению и развитию АПК "Безопасный город" на территории ЗАТО г. Заозерск)</t>
  </si>
  <si>
    <t xml:space="preserve">  Мероприятия, связанные с внедрением и развитием аппаратно - программного комплекса "Безопасный город"
</t>
  </si>
  <si>
    <t>Главный специалист юридического отдела 
Администрации ЗАТО город Заозерск</t>
  </si>
  <si>
    <t>Сушенкова Е.В.</t>
  </si>
  <si>
    <t>Муниципальная программа ЗАТО города Заозерска Мурманской области "Социальная поддержка некоторых категорий граждан ЗАТО города Заозерска Мурманской области"на 2015-2023 годы</t>
  </si>
  <si>
    <t>Администрация ЗАТО г. Заозерск Мурманской области, МКУ             " Упр-е образ-я ЗАТО город Заозерск"</t>
  </si>
  <si>
    <t>Подпрограмма 1 "Доступная среда в ЗАТО городе Заозерске Мурманской области"</t>
  </si>
  <si>
    <t>Основное меоприятие 1 Формирование к 2023 году условий для беспрепятственного доступа к объектам и услугам в приоритетных сферах жизнедеятельности инвалидов и других маломобильных групп населения</t>
  </si>
  <si>
    <t>Подпрограмма 2 "Дополнительные меры социальной поддержки отдельных категорий граждан ЗАТО города Заозерска Мурманской области на 2015-2023 годы"</t>
  </si>
  <si>
    <t>3.1</t>
  </si>
  <si>
    <t>Основное мероприятие 1 Дополнительные меры социальной поддержки отдельных категорий граждан ЗАТО города Заозерска</t>
  </si>
  <si>
    <t>количество мер соц. поддержки, ед.</t>
  </si>
  <si>
    <t>Администрация ЗАТО г. Заозерск Мурманской области, Управление экономики и финансов Администрации ЗАТО город Заозерск</t>
  </si>
  <si>
    <t>Помощь оказана по факту обращения граждан</t>
  </si>
  <si>
    <t>И.о Главы ЗАТО город Заозерск                                                                   С.А. Пеньшин</t>
  </si>
  <si>
    <t xml:space="preserve">Приложение №13 </t>
  </si>
  <si>
    <t xml:space="preserve">Отчет о ходе реализации муниципальной программы  за 2 квартал 2021 год </t>
  </si>
  <si>
    <r>
      <t xml:space="preserve">Муниципальная программа ЗАТО город Заозерск Мурманской области "Повышение информационной открытости деятельности органов местного самоуправления" на </t>
    </r>
    <r>
      <rPr>
        <b/>
        <sz val="11"/>
        <rFont val="Times New Roman"/>
        <family val="1"/>
        <charset val="204"/>
      </rPr>
      <t>2014-2023 годы</t>
    </r>
  </si>
  <si>
    <t>Муниципальное учреждение "Заозерский комитет по телерадиовещанию и печати", Администрация ЗАТО город Заозерск, Управление экономики и финансов Администрации ЗАТО город Заозерск</t>
  </si>
  <si>
    <r>
      <rPr>
        <b/>
        <sz val="10"/>
        <color theme="1"/>
        <rFont val="Times New Roman"/>
        <family val="1"/>
        <charset val="204"/>
      </rPr>
      <t>Основное мероприятие</t>
    </r>
    <r>
      <rPr>
        <sz val="10"/>
        <color theme="1"/>
        <rFont val="Times New Roman"/>
        <family val="1"/>
        <charset val="204"/>
      </rPr>
      <t xml:space="preserve"> - обнародование через муниципальное печатное средство массовой информации нормативно-правовых актов органов местного самоуправления ЗАТО город Заозерск</t>
    </r>
  </si>
  <si>
    <t>Количество экземпляров</t>
  </si>
  <si>
    <t>Исполнитель: ________________ М.Н. Вирячева</t>
  </si>
  <si>
    <t>19.07.2021 г.</t>
  </si>
  <si>
    <t>Освоение обучающимися различных категорий отдельных предметов и образовательных модулей с применением современных технологий обучения и гуманитарных навыков</t>
  </si>
  <si>
    <t>Выплата ежемесячного денежного вознаграждения за классное руководство педагогическим работникам муниципальных общеобразовательных организаций</t>
  </si>
  <si>
    <t>количество проведенных культурно-досуговых мероприятий, творческих конкурсов, фестивалей, выставок, концертов, массовых городских праздников силами ЦКБО</t>
  </si>
  <si>
    <t>Доля  обучающихся, охваченных  организованным  питанием, %</t>
  </si>
  <si>
    <t>Доля  воспитанников, охваченных  организованным горячим питанием, %</t>
  </si>
  <si>
    <t>ДОО, ОШ</t>
  </si>
  <si>
    <t>Доля  обучающихся 1-4 классов, охваченных  бесплатным горячим питанием, %</t>
  </si>
  <si>
    <t xml:space="preserve">Отчет о ходе реализации муниципальной программы за  1 квартал 2021 год </t>
  </si>
  <si>
    <r>
      <t xml:space="preserve">Степень освоения средств, </t>
    </r>
    <r>
      <rPr>
        <b/>
        <sz val="8"/>
        <color indexed="8"/>
        <rFont val="Times New Roman"/>
        <family val="1"/>
        <charset val="204"/>
      </rPr>
      <t>%</t>
    </r>
  </si>
  <si>
    <t>Муниципальная программа ЗАТО город Заозерск
«Профилактика безнадзорности и правонарушений несовершеннолетних на территории муниципального образования ЗАТО город Заозерск Мурманской области» на 2014- 2023 годы</t>
  </si>
  <si>
    <t xml:space="preserve"> 1. Основное мероприятие.  Снижение колличества преступлений и правонрушений, совершенных несовершеннолетними на территории ЗАТО город Заозерск.</t>
  </si>
  <si>
    <t>Доля снижения кол-ва преступлений и правонарушений среди несовершеннолетних</t>
  </si>
  <si>
    <t>ОМВД России поЗАТО г. Заозерск</t>
  </si>
  <si>
    <t>Основное мероприятие 2 Содействие занятости несовершеннолетней учащейся молодежи</t>
  </si>
  <si>
    <t>Исполнитель ФИО, тел.</t>
  </si>
  <si>
    <t>Ляшенко Л.А., 3-23-93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</si>
</sst>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-* #,##0.00\ _₽_-;\-* #,##0.00\ _₽_-;_-* &quot;-&quot;??\ _₽_-;_-@_-"/>
  </numFmts>
  <fonts count="55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11"/>
      <color indexed="8"/>
      <name val="Times New Roman"/>
      <family val="1"/>
      <charset val="1"/>
    </font>
    <font>
      <sz val="8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b/>
      <u/>
      <sz val="9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8"/>
      <color theme="1"/>
      <name val="Calibri"/>
      <family val="2"/>
      <charset val="204"/>
    </font>
    <font>
      <sz val="8"/>
      <color theme="1" tint="0.249977111117893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i/>
      <sz val="8"/>
      <name val="Times New Roman"/>
      <family val="1"/>
      <charset val="204"/>
    </font>
    <font>
      <b/>
      <i/>
      <sz val="11"/>
      <name val="Calibri"/>
      <family val="2"/>
      <charset val="204"/>
      <scheme val="minor"/>
    </font>
    <font>
      <b/>
      <i/>
      <sz val="9"/>
      <color theme="1"/>
      <name val="Times New Roman"/>
      <family val="1"/>
      <charset val="204"/>
    </font>
    <font>
      <b/>
      <u/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u/>
      <sz val="10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8"/>
      <color rgb="FF3F3F3F"/>
      <name val="Calibri"/>
      <family val="2"/>
      <charset val="204"/>
      <scheme val="minor"/>
    </font>
    <font>
      <sz val="7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rgb="FFF2F2F2"/>
      </patternFill>
    </fill>
  </fills>
  <borders count="6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0" fontId="45" fillId="6" borderId="40" applyNumberForma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50" fillId="0" borderId="0"/>
  </cellStyleXfs>
  <cellXfs count="798">
    <xf numFmtId="0" fontId="0" fillId="0" borderId="0" xfId="0"/>
    <xf numFmtId="0" fontId="0" fillId="2" borderId="0" xfId="0" applyNumberForma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center" wrapText="1"/>
    </xf>
    <xf numFmtId="1" fontId="5" fillId="2" borderId="2" xfId="0" applyNumberFormat="1" applyFont="1" applyFill="1" applyBorder="1" applyAlignment="1">
      <alignment horizontal="center" vertical="center" wrapText="1"/>
    </xf>
    <xf numFmtId="0" fontId="0" fillId="2" borderId="5" xfId="0" applyNumberFormat="1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6" xfId="0" applyNumberFormat="1" applyFill="1" applyBorder="1" applyAlignment="1">
      <alignment horizontal="center"/>
    </xf>
    <xf numFmtId="0" fontId="0" fillId="2" borderId="7" xfId="0" applyNumberFormat="1" applyFill="1" applyBorder="1" applyAlignment="1">
      <alignment horizontal="center"/>
    </xf>
    <xf numFmtId="0" fontId="10" fillId="2" borderId="0" xfId="0" applyNumberFormat="1" applyFont="1" applyFill="1" applyAlignment="1">
      <alignment horizontal="center"/>
    </xf>
    <xf numFmtId="4" fontId="5" fillId="2" borderId="0" xfId="0" applyNumberFormat="1" applyFont="1" applyFill="1" applyAlignment="1">
      <alignment horizont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" fontId="6" fillId="0" borderId="8" xfId="0" applyNumberFormat="1" applyFont="1" applyFill="1" applyBorder="1" applyAlignment="1">
      <alignment horizontal="center" vertical="center" wrapText="1"/>
    </xf>
    <xf numFmtId="2" fontId="6" fillId="2" borderId="8" xfId="0" applyNumberFormat="1" applyFont="1" applyFill="1" applyBorder="1" applyAlignment="1">
      <alignment horizontal="center" vertical="center" wrapText="1"/>
    </xf>
    <xf numFmtId="4" fontId="11" fillId="2" borderId="8" xfId="0" applyNumberFormat="1" applyFont="1" applyFill="1" applyBorder="1" applyAlignment="1">
      <alignment horizontal="center" vertical="center" wrapText="1"/>
    </xf>
    <xf numFmtId="2" fontId="11" fillId="2" borderId="8" xfId="0" applyNumberFormat="1" applyFont="1" applyFill="1" applyBorder="1" applyAlignment="1">
      <alignment horizontal="center" vertical="center" wrapText="1"/>
    </xf>
    <xf numFmtId="4" fontId="6" fillId="2" borderId="8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3" borderId="0" xfId="0" applyFill="1"/>
    <xf numFmtId="0" fontId="14" fillId="3" borderId="0" xfId="0" applyFont="1" applyFill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2" fontId="17" fillId="3" borderId="10" xfId="0" applyNumberFormat="1" applyFont="1" applyFill="1" applyBorder="1" applyAlignment="1">
      <alignment horizontal="center" vertical="center" wrapText="1"/>
    </xf>
    <xf numFmtId="2" fontId="15" fillId="3" borderId="9" xfId="0" applyNumberFormat="1" applyFont="1" applyFill="1" applyBorder="1" applyAlignment="1">
      <alignment horizontal="center" vertical="center" wrapText="1"/>
    </xf>
    <xf numFmtId="2" fontId="15" fillId="0" borderId="10" xfId="0" applyNumberFormat="1" applyFont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2" fontId="15" fillId="3" borderId="10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2" fillId="3" borderId="0" xfId="1" applyFill="1" applyAlignment="1">
      <alignment horizontal="center"/>
    </xf>
    <xf numFmtId="0" fontId="2" fillId="3" borderId="0" xfId="1" applyFill="1"/>
    <xf numFmtId="4" fontId="2" fillId="3" borderId="0" xfId="1" applyNumberFormat="1" applyFill="1" applyAlignment="1">
      <alignment horizontal="center"/>
    </xf>
    <xf numFmtId="0" fontId="14" fillId="3" borderId="0" xfId="1" applyFont="1" applyFill="1" applyAlignment="1">
      <alignment horizontal="center" vertical="center"/>
    </xf>
    <xf numFmtId="0" fontId="2" fillId="0" borderId="0" xfId="1"/>
    <xf numFmtId="0" fontId="15" fillId="3" borderId="9" xfId="1" applyFont="1" applyFill="1" applyBorder="1" applyAlignment="1">
      <alignment horizontal="center" vertical="center" wrapText="1"/>
    </xf>
    <xf numFmtId="4" fontId="15" fillId="3" borderId="9" xfId="1" applyNumberFormat="1" applyFont="1" applyFill="1" applyBorder="1" applyAlignment="1">
      <alignment horizontal="center" vertical="center" wrapText="1"/>
    </xf>
    <xf numFmtId="0" fontId="14" fillId="3" borderId="9" xfId="1" applyFont="1" applyFill="1" applyBorder="1" applyAlignment="1">
      <alignment horizontal="center" vertical="center" wrapText="1"/>
    </xf>
    <xf numFmtId="0" fontId="14" fillId="3" borderId="14" xfId="1" applyFont="1" applyFill="1" applyBorder="1" applyAlignment="1">
      <alignment horizontal="center" vertical="center" wrapText="1"/>
    </xf>
    <xf numFmtId="0" fontId="17" fillId="3" borderId="10" xfId="1" applyFont="1" applyFill="1" applyBorder="1" applyAlignment="1">
      <alignment horizontal="center" vertical="center" wrapText="1"/>
    </xf>
    <xf numFmtId="4" fontId="17" fillId="3" borderId="10" xfId="1" applyNumberFormat="1" applyFont="1" applyFill="1" applyBorder="1" applyAlignment="1">
      <alignment horizontal="center" vertical="center" wrapText="1"/>
    </xf>
    <xf numFmtId="2" fontId="17" fillId="3" borderId="10" xfId="1" applyNumberFormat="1" applyFont="1" applyFill="1" applyBorder="1" applyAlignment="1">
      <alignment horizontal="center" vertical="center" wrapText="1"/>
    </xf>
    <xf numFmtId="0" fontId="15" fillId="3" borderId="10" xfId="1" applyFont="1" applyFill="1" applyBorder="1" applyAlignment="1">
      <alignment horizontal="center" vertical="center" wrapText="1"/>
    </xf>
    <xf numFmtId="4" fontId="15" fillId="3" borderId="10" xfId="1" applyNumberFormat="1" applyFont="1" applyFill="1" applyBorder="1" applyAlignment="1">
      <alignment horizontal="center" vertical="center" wrapText="1"/>
    </xf>
    <xf numFmtId="2" fontId="15" fillId="3" borderId="10" xfId="1" applyNumberFormat="1" applyFont="1" applyFill="1" applyBorder="1" applyAlignment="1">
      <alignment horizontal="center" vertical="center" wrapText="1"/>
    </xf>
    <xf numFmtId="0" fontId="15" fillId="3" borderId="0" xfId="1" applyFont="1" applyFill="1" applyAlignment="1">
      <alignment vertical="center" wrapText="1"/>
    </xf>
    <xf numFmtId="4" fontId="24" fillId="3" borderId="10" xfId="1" applyNumberFormat="1" applyFont="1" applyFill="1" applyBorder="1" applyAlignment="1">
      <alignment horizontal="center" vertical="center" wrapText="1"/>
    </xf>
    <xf numFmtId="2" fontId="24" fillId="3" borderId="10" xfId="1" applyNumberFormat="1" applyFont="1" applyFill="1" applyBorder="1" applyAlignment="1">
      <alignment horizontal="center" vertical="center" wrapText="1"/>
    </xf>
    <xf numFmtId="0" fontId="24" fillId="3" borderId="10" xfId="1" applyFont="1" applyFill="1" applyBorder="1" applyAlignment="1">
      <alignment horizontal="center" vertical="center" wrapText="1"/>
    </xf>
    <xf numFmtId="2" fontId="24" fillId="3" borderId="10" xfId="1" applyNumberFormat="1" applyFont="1" applyFill="1" applyBorder="1" applyAlignment="1">
      <alignment horizontal="center" vertical="center"/>
    </xf>
    <xf numFmtId="4" fontId="15" fillId="3" borderId="10" xfId="1" applyNumberFormat="1" applyFont="1" applyFill="1" applyBorder="1" applyAlignment="1">
      <alignment horizontal="center" vertical="center"/>
    </xf>
    <xf numFmtId="2" fontId="15" fillId="3" borderId="10" xfId="1" applyNumberFormat="1" applyFont="1" applyFill="1" applyBorder="1" applyAlignment="1">
      <alignment horizontal="center" vertical="center"/>
    </xf>
    <xf numFmtId="0" fontId="14" fillId="3" borderId="9" xfId="1" applyFont="1" applyFill="1" applyBorder="1" applyAlignment="1">
      <alignment horizontal="center" vertical="center"/>
    </xf>
    <xf numFmtId="0" fontId="2" fillId="3" borderId="9" xfId="1" applyFill="1" applyBorder="1" applyAlignment="1">
      <alignment horizontal="center"/>
    </xf>
    <xf numFmtId="0" fontId="14" fillId="3" borderId="13" xfId="1" applyFont="1" applyFill="1" applyBorder="1" applyAlignment="1">
      <alignment horizontal="center" vertical="center"/>
    </xf>
    <xf numFmtId="0" fontId="2" fillId="3" borderId="13" xfId="1" applyFill="1" applyBorder="1" applyAlignment="1">
      <alignment horizontal="center"/>
    </xf>
    <xf numFmtId="9" fontId="14" fillId="3" borderId="13" xfId="1" applyNumberFormat="1" applyFont="1" applyFill="1" applyBorder="1" applyAlignment="1">
      <alignment horizontal="center" vertical="center"/>
    </xf>
    <xf numFmtId="0" fontId="14" fillId="3" borderId="15" xfId="1" applyFont="1" applyFill="1" applyBorder="1" applyAlignment="1">
      <alignment horizontal="center" vertical="center"/>
    </xf>
    <xf numFmtId="0" fontId="2" fillId="3" borderId="15" xfId="1" applyFill="1" applyBorder="1" applyAlignment="1">
      <alignment horizontal="center"/>
    </xf>
    <xf numFmtId="2" fontId="24" fillId="3" borderId="15" xfId="1" applyNumberFormat="1" applyFont="1" applyFill="1" applyBorder="1" applyAlignment="1">
      <alignment horizontal="center" vertical="center"/>
    </xf>
    <xf numFmtId="0" fontId="17" fillId="3" borderId="10" xfId="1" applyFont="1" applyFill="1" applyBorder="1" applyAlignment="1">
      <alignment horizontal="center" wrapText="1"/>
    </xf>
    <xf numFmtId="4" fontId="17" fillId="3" borderId="10" xfId="1" applyNumberFormat="1" applyFont="1" applyFill="1" applyBorder="1" applyAlignment="1">
      <alignment horizontal="center" wrapText="1"/>
    </xf>
    <xf numFmtId="2" fontId="17" fillId="3" borderId="10" xfId="1" applyNumberFormat="1" applyFont="1" applyFill="1" applyBorder="1" applyAlignment="1">
      <alignment horizontal="center"/>
    </xf>
    <xf numFmtId="0" fontId="15" fillId="3" borderId="10" xfId="1" applyFont="1" applyFill="1" applyBorder="1" applyAlignment="1">
      <alignment horizontal="center" wrapText="1"/>
    </xf>
    <xf numFmtId="4" fontId="15" fillId="3" borderId="10" xfId="1" applyNumberFormat="1" applyFont="1" applyFill="1" applyBorder="1" applyAlignment="1">
      <alignment horizontal="center"/>
    </xf>
    <xf numFmtId="2" fontId="15" fillId="3" borderId="10" xfId="1" applyNumberFormat="1" applyFont="1" applyFill="1" applyBorder="1" applyAlignment="1">
      <alignment horizontal="center"/>
    </xf>
    <xf numFmtId="0" fontId="24" fillId="3" borderId="10" xfId="1" applyFont="1" applyFill="1" applyBorder="1" applyAlignment="1">
      <alignment horizontal="center" wrapText="1"/>
    </xf>
    <xf numFmtId="4" fontId="24" fillId="3" borderId="10" xfId="1" applyNumberFormat="1" applyFont="1" applyFill="1" applyBorder="1" applyAlignment="1">
      <alignment horizontal="center" wrapText="1"/>
    </xf>
    <xf numFmtId="2" fontId="24" fillId="3" borderId="10" xfId="1" applyNumberFormat="1" applyFont="1" applyFill="1" applyBorder="1" applyAlignment="1">
      <alignment horizontal="center"/>
    </xf>
    <xf numFmtId="0" fontId="19" fillId="3" borderId="0" xfId="1" applyFont="1" applyFill="1"/>
    <xf numFmtId="14" fontId="19" fillId="3" borderId="0" xfId="1" applyNumberFormat="1" applyFont="1" applyFill="1"/>
    <xf numFmtId="0" fontId="2" fillId="0" borderId="0" xfId="1" applyAlignment="1">
      <alignment horizontal="center"/>
    </xf>
    <xf numFmtId="4" fontId="2" fillId="0" borderId="0" xfId="1" applyNumberFormat="1" applyAlignment="1">
      <alignment horizontal="center"/>
    </xf>
    <xf numFmtId="0" fontId="15" fillId="0" borderId="9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4" fontId="15" fillId="0" borderId="9" xfId="1" applyNumberFormat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4" fillId="0" borderId="14" xfId="1" applyFont="1" applyBorder="1" applyAlignment="1">
      <alignment horizontal="center" vertical="center" wrapText="1"/>
    </xf>
    <xf numFmtId="0" fontId="15" fillId="0" borderId="0" xfId="1" applyFont="1" applyAlignment="1">
      <alignment vertical="center" wrapText="1"/>
    </xf>
    <xf numFmtId="0" fontId="35" fillId="3" borderId="10" xfId="1" applyFont="1" applyFill="1" applyBorder="1" applyAlignment="1">
      <alignment horizontal="center" vertical="center" wrapText="1"/>
    </xf>
    <xf numFmtId="4" fontId="35" fillId="3" borderId="10" xfId="1" applyNumberFormat="1" applyFont="1" applyFill="1" applyBorder="1" applyAlignment="1">
      <alignment horizontal="center" vertical="center" wrapText="1"/>
    </xf>
    <xf numFmtId="2" fontId="35" fillId="3" borderId="10" xfId="1" applyNumberFormat="1" applyFont="1" applyFill="1" applyBorder="1" applyAlignment="1">
      <alignment horizontal="center" vertical="center" wrapText="1"/>
    </xf>
    <xf numFmtId="0" fontId="29" fillId="3" borderId="10" xfId="1" applyFont="1" applyFill="1" applyBorder="1" applyAlignment="1">
      <alignment horizontal="center" vertical="center" wrapText="1"/>
    </xf>
    <xf numFmtId="4" fontId="29" fillId="3" borderId="10" xfId="1" applyNumberFormat="1" applyFont="1" applyFill="1" applyBorder="1" applyAlignment="1">
      <alignment horizontal="center" vertical="center" wrapText="1"/>
    </xf>
    <xf numFmtId="2" fontId="29" fillId="3" borderId="10" xfId="1" applyNumberFormat="1" applyFont="1" applyFill="1" applyBorder="1" applyAlignment="1">
      <alignment horizontal="center" vertical="center" wrapText="1"/>
    </xf>
    <xf numFmtId="0" fontId="27" fillId="0" borderId="0" xfId="1" applyFont="1"/>
    <xf numFmtId="0" fontId="35" fillId="3" borderId="9" xfId="1" applyFont="1" applyFill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2" fontId="24" fillId="3" borderId="15" xfId="1" applyNumberFormat="1" applyFont="1" applyFill="1" applyBorder="1" applyAlignment="1">
      <alignment horizontal="center" vertical="center" wrapText="1"/>
    </xf>
    <xf numFmtId="49" fontId="2" fillId="0" borderId="0" xfId="1" applyNumberFormat="1" applyAlignment="1">
      <alignment horizontal="center"/>
    </xf>
    <xf numFmtId="0" fontId="15" fillId="3" borderId="0" xfId="1" applyFont="1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4" fillId="4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4" fontId="8" fillId="4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4" fontId="5" fillId="4" borderId="2" xfId="0" applyNumberFormat="1" applyFont="1" applyFill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4" fontId="5" fillId="3" borderId="2" xfId="0" applyNumberFormat="1" applyFont="1" applyFill="1" applyBorder="1" applyAlignment="1">
      <alignment horizontal="center" vertical="center" wrapText="1"/>
    </xf>
    <xf numFmtId="4" fontId="5" fillId="5" borderId="2" xfId="0" applyNumberFormat="1" applyFont="1" applyFill="1" applyBorder="1" applyAlignment="1">
      <alignment horizontal="center" vertical="center" wrapText="1"/>
    </xf>
    <xf numFmtId="0" fontId="40" fillId="4" borderId="0" xfId="0" applyFont="1" applyFill="1"/>
    <xf numFmtId="0" fontId="11" fillId="4" borderId="0" xfId="0" applyFont="1" applyFill="1"/>
    <xf numFmtId="0" fontId="11" fillId="4" borderId="37" xfId="0" applyFont="1" applyFill="1" applyBorder="1"/>
    <xf numFmtId="0" fontId="40" fillId="3" borderId="0" xfId="0" applyFont="1" applyFill="1"/>
    <xf numFmtId="0" fontId="11" fillId="3" borderId="0" xfId="0" applyFont="1" applyFill="1"/>
    <xf numFmtId="0" fontId="41" fillId="3" borderId="0" xfId="0" applyFont="1" applyFill="1"/>
    <xf numFmtId="0" fontId="5" fillId="3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10" fontId="8" fillId="3" borderId="2" xfId="0" applyNumberFormat="1" applyFont="1" applyFill="1" applyBorder="1" applyAlignment="1">
      <alignment horizontal="center" vertical="center" wrapText="1"/>
    </xf>
    <xf numFmtId="9" fontId="5" fillId="4" borderId="2" xfId="0" applyNumberFormat="1" applyFont="1" applyFill="1" applyBorder="1" applyAlignment="1">
      <alignment horizontal="center"/>
    </xf>
    <xf numFmtId="10" fontId="5" fillId="4" borderId="2" xfId="0" applyNumberFormat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10" fontId="5" fillId="3" borderId="2" xfId="0" applyNumberFormat="1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/>
    </xf>
    <xf numFmtId="2" fontId="5" fillId="5" borderId="2" xfId="0" applyNumberFormat="1" applyFont="1" applyFill="1" applyBorder="1" applyAlignment="1">
      <alignment horizontal="center" vertical="center" wrapText="1"/>
    </xf>
    <xf numFmtId="10" fontId="5" fillId="5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1" fontId="4" fillId="4" borderId="2" xfId="0" applyNumberFormat="1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2" fontId="8" fillId="3" borderId="2" xfId="0" applyNumberFormat="1" applyFont="1" applyFill="1" applyBorder="1" applyAlignment="1">
      <alignment horizontal="center" vertical="center" wrapText="1"/>
    </xf>
    <xf numFmtId="2" fontId="5" fillId="3" borderId="2" xfId="0" applyNumberFormat="1" applyFont="1" applyFill="1" applyBorder="1" applyAlignment="1">
      <alignment horizontal="center" vertical="center" wrapText="1"/>
    </xf>
    <xf numFmtId="0" fontId="42" fillId="4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44" fillId="3" borderId="0" xfId="0" applyFont="1" applyFill="1"/>
    <xf numFmtId="4" fontId="5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2" fontId="8" fillId="3" borderId="2" xfId="0" applyNumberFormat="1" applyFont="1" applyFill="1" applyBorder="1" applyAlignment="1">
      <alignment horizontal="center"/>
    </xf>
    <xf numFmtId="4" fontId="5" fillId="3" borderId="2" xfId="0" applyNumberFormat="1" applyFont="1" applyFill="1" applyBorder="1" applyAlignment="1">
      <alignment horizontal="center"/>
    </xf>
    <xf numFmtId="2" fontId="5" fillId="3" borderId="2" xfId="0" applyNumberFormat="1" applyFont="1" applyFill="1" applyBorder="1" applyAlignment="1">
      <alignment horizontal="center"/>
    </xf>
    <xf numFmtId="4" fontId="0" fillId="3" borderId="0" xfId="0" applyNumberFormat="1" applyFill="1"/>
    <xf numFmtId="4" fontId="5" fillId="3" borderId="1" xfId="0" applyNumberFormat="1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4" fontId="5" fillId="5" borderId="2" xfId="0" applyNumberFormat="1" applyFont="1" applyFill="1" applyBorder="1" applyAlignment="1">
      <alignment horizontal="center"/>
    </xf>
    <xf numFmtId="0" fontId="6" fillId="3" borderId="39" xfId="0" applyFont="1" applyFill="1" applyBorder="1" applyAlignment="1">
      <alignment horizontal="center" vertical="top" wrapText="1"/>
    </xf>
    <xf numFmtId="0" fontId="22" fillId="3" borderId="39" xfId="0" applyFont="1" applyFill="1" applyBorder="1" applyAlignment="1">
      <alignment horizontal="center" vertical="top" wrapText="1"/>
    </xf>
    <xf numFmtId="0" fontId="5" fillId="3" borderId="39" xfId="0" applyFont="1" applyFill="1" applyBorder="1" applyAlignment="1">
      <alignment horizontal="center" vertical="center" wrapText="1"/>
    </xf>
    <xf numFmtId="4" fontId="5" fillId="3" borderId="39" xfId="0" applyNumberFormat="1" applyFont="1" applyFill="1" applyBorder="1" applyAlignment="1">
      <alignment horizontal="center"/>
    </xf>
    <xf numFmtId="2" fontId="5" fillId="3" borderId="39" xfId="0" applyNumberFormat="1" applyFont="1" applyFill="1" applyBorder="1" applyAlignment="1">
      <alignment horizontal="center"/>
    </xf>
    <xf numFmtId="0" fontId="4" fillId="3" borderId="39" xfId="0" applyFont="1" applyFill="1" applyBorder="1" applyAlignment="1">
      <alignment horizontal="center" vertical="center"/>
    </xf>
    <xf numFmtId="0" fontId="0" fillId="3" borderId="39" xfId="0" applyFill="1" applyBorder="1" applyAlignment="1">
      <alignment horizontal="center"/>
    </xf>
    <xf numFmtId="0" fontId="2" fillId="3" borderId="9" xfId="1" applyFill="1" applyBorder="1" applyAlignment="1">
      <alignment horizontal="center"/>
    </xf>
    <xf numFmtId="0" fontId="2" fillId="3" borderId="13" xfId="1" applyFill="1" applyBorder="1" applyAlignment="1">
      <alignment horizontal="center"/>
    </xf>
    <xf numFmtId="0" fontId="2" fillId="3" borderId="15" xfId="1" applyFill="1" applyBorder="1" applyAlignment="1">
      <alignment horizontal="center"/>
    </xf>
    <xf numFmtId="49" fontId="15" fillId="3" borderId="10" xfId="1" applyNumberFormat="1" applyFont="1" applyFill="1" applyBorder="1" applyAlignment="1">
      <alignment horizontal="center" vertical="center" wrapText="1"/>
    </xf>
    <xf numFmtId="0" fontId="15" fillId="3" borderId="9" xfId="1" applyFont="1" applyFill="1" applyBorder="1" applyAlignment="1">
      <alignment horizontal="center" vertical="center" wrapText="1"/>
    </xf>
    <xf numFmtId="0" fontId="15" fillId="3" borderId="13" xfId="1" applyFont="1" applyFill="1" applyBorder="1" applyAlignment="1">
      <alignment horizontal="center" vertical="center" wrapText="1"/>
    </xf>
    <xf numFmtId="0" fontId="15" fillId="3" borderId="15" xfId="1" applyFont="1" applyFill="1" applyBorder="1" applyAlignment="1">
      <alignment horizontal="center" vertical="center" wrapText="1"/>
    </xf>
    <xf numFmtId="0" fontId="15" fillId="3" borderId="10" xfId="1" applyFont="1" applyFill="1" applyBorder="1" applyAlignment="1">
      <alignment horizontal="center" vertical="center" wrapText="1"/>
    </xf>
    <xf numFmtId="0" fontId="14" fillId="3" borderId="13" xfId="1" applyFont="1" applyFill="1" applyBorder="1" applyAlignment="1">
      <alignment horizontal="center" wrapText="1"/>
    </xf>
    <xf numFmtId="0" fontId="14" fillId="3" borderId="15" xfId="1" applyFont="1" applyFill="1" applyBorder="1" applyAlignment="1">
      <alignment horizontal="center" wrapText="1"/>
    </xf>
    <xf numFmtId="0" fontId="29" fillId="3" borderId="10" xfId="1" applyFont="1" applyFill="1" applyBorder="1" applyAlignment="1">
      <alignment horizontal="center" vertical="center" wrapText="1"/>
    </xf>
    <xf numFmtId="0" fontId="29" fillId="3" borderId="9" xfId="1" applyFont="1" applyFill="1" applyBorder="1" applyAlignment="1">
      <alignment horizontal="center" vertical="center" wrapText="1"/>
    </xf>
    <xf numFmtId="0" fontId="29" fillId="3" borderId="13" xfId="1" applyFont="1" applyFill="1" applyBorder="1" applyAlignment="1">
      <alignment horizontal="center" vertical="center" wrapText="1"/>
    </xf>
    <xf numFmtId="0" fontId="29" fillId="3" borderId="15" xfId="1" applyFont="1" applyFill="1" applyBorder="1" applyAlignment="1">
      <alignment horizontal="center" vertical="center" wrapText="1"/>
    </xf>
    <xf numFmtId="0" fontId="14" fillId="3" borderId="9" xfId="1" applyFont="1" applyFill="1" applyBorder="1" applyAlignment="1">
      <alignment horizontal="center" vertical="center" wrapText="1"/>
    </xf>
    <xf numFmtId="0" fontId="14" fillId="3" borderId="13" xfId="1" applyFont="1" applyFill="1" applyBorder="1" applyAlignment="1">
      <alignment horizontal="center" vertical="center" wrapText="1"/>
    </xf>
    <xf numFmtId="0" fontId="14" fillId="3" borderId="15" xfId="1" applyFont="1" applyFill="1" applyBorder="1" applyAlignment="1">
      <alignment horizontal="center" vertical="center" wrapText="1"/>
    </xf>
    <xf numFmtId="0" fontId="15" fillId="0" borderId="9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10" xfId="1" applyFont="1" applyBorder="1" applyAlignment="1">
      <alignment horizontal="center" vertical="center" wrapText="1"/>
    </xf>
    <xf numFmtId="0" fontId="2" fillId="0" borderId="13" xfId="1" applyBorder="1" applyAlignment="1">
      <alignment horizontal="center" vertical="center" wrapText="1"/>
    </xf>
    <xf numFmtId="0" fontId="2" fillId="0" borderId="15" xfId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25" fillId="3" borderId="9" xfId="1" applyFont="1" applyFill="1" applyBorder="1" applyAlignment="1">
      <alignment horizontal="center" vertical="center" wrapText="1"/>
    </xf>
    <xf numFmtId="0" fontId="25" fillId="3" borderId="13" xfId="1" applyFont="1" applyFill="1" applyBorder="1" applyAlignment="1">
      <alignment horizontal="center" vertical="center" wrapText="1"/>
    </xf>
    <xf numFmtId="0" fontId="25" fillId="3" borderId="15" xfId="1" applyFont="1" applyFill="1" applyBorder="1" applyAlignment="1">
      <alignment horizontal="center" vertical="center" wrapText="1"/>
    </xf>
    <xf numFmtId="0" fontId="13" fillId="3" borderId="0" xfId="1" applyFont="1" applyFill="1" applyAlignment="1">
      <alignment horizontal="center"/>
    </xf>
    <xf numFmtId="0" fontId="5" fillId="4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38" fillId="4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0" fontId="4" fillId="4" borderId="2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0" fontId="4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/>
    </xf>
    <xf numFmtId="0" fontId="4" fillId="4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42" fillId="3" borderId="2" xfId="0" applyFont="1" applyFill="1" applyBorder="1" applyAlignment="1">
      <alignment horizontal="center" vertical="center" wrapText="1"/>
    </xf>
    <xf numFmtId="2" fontId="5" fillId="3" borderId="2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left" vertical="center" wrapText="1"/>
    </xf>
    <xf numFmtId="0" fontId="42" fillId="4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left" vertical="center" wrapText="1"/>
    </xf>
    <xf numFmtId="0" fontId="42" fillId="5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/>
    </xf>
    <xf numFmtId="0" fontId="3" fillId="3" borderId="0" xfId="0" applyFont="1" applyFill="1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17" fontId="15" fillId="3" borderId="16" xfId="0" applyNumberFormat="1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9" fontId="4" fillId="2" borderId="2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9" fontId="14" fillId="3" borderId="9" xfId="1" applyNumberFormat="1" applyFont="1" applyFill="1" applyBorder="1" applyAlignment="1">
      <alignment horizontal="center" vertical="center"/>
    </xf>
    <xf numFmtId="0" fontId="14" fillId="3" borderId="13" xfId="1" applyFont="1" applyFill="1" applyBorder="1" applyAlignment="1">
      <alignment horizontal="center" vertical="center"/>
    </xf>
    <xf numFmtId="0" fontId="14" fillId="3" borderId="15" xfId="1" applyFont="1" applyFill="1" applyBorder="1" applyAlignment="1">
      <alignment horizontal="center" vertical="center"/>
    </xf>
    <xf numFmtId="49" fontId="14" fillId="3" borderId="9" xfId="1" applyNumberFormat="1" applyFont="1" applyFill="1" applyBorder="1" applyAlignment="1">
      <alignment horizontal="center" vertical="center"/>
    </xf>
    <xf numFmtId="49" fontId="14" fillId="3" borderId="13" xfId="1" applyNumberFormat="1" applyFont="1" applyFill="1" applyBorder="1" applyAlignment="1">
      <alignment horizontal="center" vertical="center"/>
    </xf>
    <xf numFmtId="49" fontId="14" fillId="3" borderId="15" xfId="1" applyNumberFormat="1" applyFont="1" applyFill="1" applyBorder="1" applyAlignment="1">
      <alignment horizontal="center" vertical="center"/>
    </xf>
    <xf numFmtId="0" fontId="14" fillId="3" borderId="9" xfId="1" applyFont="1" applyFill="1" applyBorder="1" applyAlignment="1">
      <alignment horizontal="center"/>
    </xf>
    <xf numFmtId="0" fontId="14" fillId="3" borderId="13" xfId="1" applyFont="1" applyFill="1" applyBorder="1" applyAlignment="1">
      <alignment horizontal="center"/>
    </xf>
    <xf numFmtId="0" fontId="14" fillId="3" borderId="15" xfId="1" applyFont="1" applyFill="1" applyBorder="1" applyAlignment="1">
      <alignment horizontal="center"/>
    </xf>
    <xf numFmtId="0" fontId="14" fillId="3" borderId="9" xfId="1" applyFont="1" applyFill="1" applyBorder="1" applyAlignment="1">
      <alignment horizontal="center" vertical="center"/>
    </xf>
    <xf numFmtId="49" fontId="14" fillId="3" borderId="9" xfId="1" applyNumberFormat="1" applyFont="1" applyFill="1" applyBorder="1" applyAlignment="1">
      <alignment horizontal="center" vertical="center" wrapText="1"/>
    </xf>
    <xf numFmtId="49" fontId="14" fillId="3" borderId="13" xfId="1" applyNumberFormat="1" applyFont="1" applyFill="1" applyBorder="1" applyAlignment="1">
      <alignment horizontal="center" vertical="center" wrapText="1"/>
    </xf>
    <xf numFmtId="49" fontId="14" fillId="3" borderId="15" xfId="1" applyNumberFormat="1" applyFont="1" applyFill="1" applyBorder="1" applyAlignment="1">
      <alignment horizontal="center" vertical="center" wrapText="1"/>
    </xf>
    <xf numFmtId="0" fontId="20" fillId="0" borderId="10" xfId="1" applyFont="1" applyBorder="1" applyAlignment="1">
      <alignment horizontal="center" vertical="center" wrapText="1"/>
    </xf>
    <xf numFmtId="10" fontId="14" fillId="3" borderId="9" xfId="1" applyNumberFormat="1" applyFont="1" applyFill="1" applyBorder="1" applyAlignment="1">
      <alignment horizontal="center" vertical="center"/>
    </xf>
    <xf numFmtId="0" fontId="16" fillId="3" borderId="9" xfId="1" applyFont="1" applyFill="1" applyBorder="1" applyAlignment="1">
      <alignment horizontal="center" vertical="center" wrapText="1"/>
    </xf>
    <xf numFmtId="0" fontId="16" fillId="3" borderId="13" xfId="1" applyFont="1" applyFill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4" fillId="3" borderId="12" xfId="1" applyFont="1" applyFill="1" applyBorder="1" applyAlignment="1">
      <alignment horizontal="center" vertical="center" wrapText="1"/>
    </xf>
    <xf numFmtId="0" fontId="15" fillId="3" borderId="9" xfId="1" applyFont="1" applyFill="1" applyBorder="1" applyAlignment="1">
      <alignment horizontal="center" vertical="center"/>
    </xf>
    <xf numFmtId="0" fontId="15" fillId="3" borderId="13" xfId="1" applyFont="1" applyFill="1" applyBorder="1" applyAlignment="1">
      <alignment horizontal="center" vertical="center"/>
    </xf>
    <xf numFmtId="0" fontId="17" fillId="3" borderId="10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8" fillId="3" borderId="13" xfId="0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vertical="center"/>
    </xf>
    <xf numFmtId="0" fontId="19" fillId="3" borderId="13" xfId="0" applyFont="1" applyFill="1" applyBorder="1" applyAlignment="1">
      <alignment vertical="center"/>
    </xf>
    <xf numFmtId="0" fontId="19" fillId="3" borderId="15" xfId="0" applyFont="1" applyFill="1" applyBorder="1" applyAlignment="1">
      <alignment vertical="center"/>
    </xf>
    <xf numFmtId="0" fontId="15" fillId="3" borderId="9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13" xfId="0" applyFont="1" applyFill="1" applyBorder="1" applyAlignment="1">
      <alignment horizontal="center" vertical="center" wrapText="1"/>
    </xf>
    <xf numFmtId="0" fontId="16" fillId="3" borderId="15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vertical="center" wrapText="1"/>
    </xf>
    <xf numFmtId="0" fontId="19" fillId="3" borderId="13" xfId="0" applyFont="1" applyFill="1" applyBorder="1" applyAlignment="1">
      <alignment vertical="center" wrapText="1"/>
    </xf>
    <xf numFmtId="0" fontId="19" fillId="3" borderId="15" xfId="0" applyFont="1" applyFill="1" applyBorder="1" applyAlignment="1">
      <alignment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19" fillId="3" borderId="15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0" fontId="18" fillId="3" borderId="9" xfId="0" applyFont="1" applyFill="1" applyBorder="1" applyAlignment="1">
      <alignment horizontal="center" vertical="center" wrapText="1"/>
    </xf>
    <xf numFmtId="0" fontId="20" fillId="3" borderId="9" xfId="0" applyFont="1" applyFill="1" applyBorder="1" applyAlignment="1">
      <alignment horizontal="center" vertical="center"/>
    </xf>
    <xf numFmtId="0" fontId="20" fillId="3" borderId="13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horizontal="center" vertical="center"/>
    </xf>
    <xf numFmtId="9" fontId="20" fillId="3" borderId="9" xfId="0" applyNumberFormat="1" applyFont="1" applyFill="1" applyBorder="1" applyAlignment="1">
      <alignment horizontal="center" vertical="center"/>
    </xf>
    <xf numFmtId="9" fontId="20" fillId="3" borderId="13" xfId="0" applyNumberFormat="1" applyFont="1" applyFill="1" applyBorder="1" applyAlignment="1">
      <alignment horizontal="center" vertical="center"/>
    </xf>
    <xf numFmtId="9" fontId="20" fillId="3" borderId="15" xfId="0" applyNumberFormat="1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horizontal="center" vertical="top" wrapText="1"/>
    </xf>
    <xf numFmtId="0" fontId="15" fillId="3" borderId="15" xfId="0" applyFont="1" applyFill="1" applyBorder="1" applyAlignment="1">
      <alignment horizontal="center" vertical="top" wrapText="1"/>
    </xf>
    <xf numFmtId="0" fontId="14" fillId="3" borderId="10" xfId="0" applyFont="1" applyFill="1" applyBorder="1" applyAlignment="1">
      <alignment horizontal="center" vertical="center"/>
    </xf>
    <xf numFmtId="9" fontId="14" fillId="3" borderId="9" xfId="0" applyNumberFormat="1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2" fillId="0" borderId="13" xfId="1" applyBorder="1"/>
    <xf numFmtId="0" fontId="2" fillId="0" borderId="15" xfId="1" applyBorder="1"/>
    <xf numFmtId="49" fontId="15" fillId="0" borderId="9" xfId="1" applyNumberFormat="1" applyFont="1" applyBorder="1" applyAlignment="1">
      <alignment horizontal="center" vertical="center" wrapText="1"/>
    </xf>
    <xf numFmtId="49" fontId="15" fillId="0" borderId="13" xfId="1" applyNumberFormat="1" applyFont="1" applyBorder="1" applyAlignment="1">
      <alignment horizontal="center" vertical="center" wrapText="1"/>
    </xf>
    <xf numFmtId="49" fontId="15" fillId="0" borderId="15" xfId="1" applyNumberFormat="1" applyFont="1" applyBorder="1" applyAlignment="1">
      <alignment horizontal="center" vertical="center" wrapText="1"/>
    </xf>
    <xf numFmtId="0" fontId="2" fillId="3" borderId="13" xfId="1" applyFill="1" applyBorder="1" applyAlignment="1">
      <alignment vertical="center" wrapText="1"/>
    </xf>
    <xf numFmtId="0" fontId="2" fillId="3" borderId="15" xfId="1" applyFill="1" applyBorder="1" applyAlignment="1">
      <alignment vertical="center" wrapText="1"/>
    </xf>
    <xf numFmtId="49" fontId="2" fillId="0" borderId="13" xfId="1" applyNumberFormat="1" applyBorder="1" applyAlignment="1">
      <alignment horizontal="center"/>
    </xf>
    <xf numFmtId="49" fontId="2" fillId="0" borderId="15" xfId="1" applyNumberFormat="1" applyBorder="1" applyAlignment="1">
      <alignment horizontal="center"/>
    </xf>
    <xf numFmtId="0" fontId="2" fillId="3" borderId="13" xfId="1" applyFill="1" applyBorder="1"/>
    <xf numFmtId="0" fontId="2" fillId="3" borderId="15" xfId="1" applyFill="1" applyBorder="1"/>
    <xf numFmtId="9" fontId="14" fillId="0" borderId="9" xfId="1" applyNumberFormat="1" applyFont="1" applyBorder="1" applyAlignment="1">
      <alignment horizontal="center" vertical="center" wrapText="1"/>
    </xf>
    <xf numFmtId="0" fontId="37" fillId="3" borderId="9" xfId="1" applyFont="1" applyFill="1" applyBorder="1" applyAlignment="1">
      <alignment horizontal="center" vertical="center" wrapText="1"/>
    </xf>
    <xf numFmtId="0" fontId="37" fillId="3" borderId="13" xfId="1" applyFont="1" applyFill="1" applyBorder="1" applyAlignment="1">
      <alignment horizontal="center" vertical="center" wrapText="1"/>
    </xf>
    <xf numFmtId="0" fontId="37" fillId="3" borderId="15" xfId="1" applyFont="1" applyFill="1" applyBorder="1" applyAlignment="1">
      <alignment horizontal="center" vertical="center" wrapText="1"/>
    </xf>
    <xf numFmtId="2" fontId="14" fillId="3" borderId="9" xfId="1" applyNumberFormat="1" applyFont="1" applyFill="1" applyBorder="1" applyAlignment="1">
      <alignment horizontal="center" vertical="center" wrapText="1"/>
    </xf>
    <xf numFmtId="2" fontId="14" fillId="3" borderId="13" xfId="1" applyNumberFormat="1" applyFont="1" applyFill="1" applyBorder="1" applyAlignment="1">
      <alignment horizontal="center" vertical="center" wrapText="1"/>
    </xf>
    <xf numFmtId="2" fontId="14" fillId="3" borderId="15" xfId="1" applyNumberFormat="1" applyFont="1" applyFill="1" applyBorder="1" applyAlignment="1">
      <alignment horizontal="center" vertical="center" wrapText="1"/>
    </xf>
    <xf numFmtId="49" fontId="14" fillId="0" borderId="9" xfId="1" applyNumberFormat="1" applyFont="1" applyBorder="1" applyAlignment="1">
      <alignment horizontal="center" vertical="center" wrapText="1"/>
    </xf>
    <xf numFmtId="49" fontId="2" fillId="0" borderId="13" xfId="1" applyNumberFormat="1" applyBorder="1" applyAlignment="1">
      <alignment horizontal="center" vertical="center" wrapText="1"/>
    </xf>
    <xf numFmtId="49" fontId="2" fillId="0" borderId="15" xfId="1" applyNumberFormat="1" applyBorder="1" applyAlignment="1">
      <alignment horizontal="center" vertical="center" wrapText="1"/>
    </xf>
    <xf numFmtId="49" fontId="29" fillId="0" borderId="9" xfId="1" applyNumberFormat="1" applyFont="1" applyBorder="1" applyAlignment="1">
      <alignment horizontal="center" vertical="center" wrapText="1"/>
    </xf>
    <xf numFmtId="49" fontId="29" fillId="0" borderId="13" xfId="1" applyNumberFormat="1" applyFont="1" applyBorder="1" applyAlignment="1">
      <alignment horizontal="center" vertical="center" wrapText="1"/>
    </xf>
    <xf numFmtId="49" fontId="29" fillId="0" borderId="15" xfId="1" applyNumberFormat="1" applyFont="1" applyBorder="1" applyAlignment="1">
      <alignment horizontal="center" vertical="center" wrapText="1"/>
    </xf>
    <xf numFmtId="0" fontId="31" fillId="3" borderId="13" xfId="1" applyFont="1" applyFill="1" applyBorder="1" applyAlignment="1">
      <alignment vertical="center" wrapText="1"/>
    </xf>
    <xf numFmtId="0" fontId="31" fillId="3" borderId="15" xfId="1" applyFont="1" applyFill="1" applyBorder="1" applyAlignment="1">
      <alignment vertical="center" wrapText="1"/>
    </xf>
    <xf numFmtId="1" fontId="14" fillId="0" borderId="9" xfId="1" applyNumberFormat="1" applyFont="1" applyBorder="1" applyAlignment="1">
      <alignment horizontal="center" vertical="center" wrapText="1"/>
    </xf>
    <xf numFmtId="1" fontId="14" fillId="0" borderId="13" xfId="1" applyNumberFormat="1" applyFont="1" applyBorder="1" applyAlignment="1">
      <alignment horizontal="center" vertical="center" wrapText="1"/>
    </xf>
    <xf numFmtId="1" fontId="14" fillId="0" borderId="15" xfId="1" applyNumberFormat="1" applyFont="1" applyBorder="1" applyAlignment="1">
      <alignment horizontal="center" vertical="center" wrapText="1"/>
    </xf>
    <xf numFmtId="2" fontId="14" fillId="0" borderId="9" xfId="1" applyNumberFormat="1" applyFont="1" applyBorder="1" applyAlignment="1">
      <alignment horizontal="center" vertical="center" wrapText="1"/>
    </xf>
    <xf numFmtId="2" fontId="14" fillId="0" borderId="13" xfId="1" applyNumberFormat="1" applyFont="1" applyBorder="1" applyAlignment="1">
      <alignment horizontal="center" vertical="center" wrapText="1"/>
    </xf>
    <xf numFmtId="2" fontId="14" fillId="0" borderId="15" xfId="1" applyNumberFormat="1" applyFont="1" applyBorder="1" applyAlignment="1">
      <alignment horizontal="center" vertical="center" wrapText="1"/>
    </xf>
    <xf numFmtId="49" fontId="29" fillId="3" borderId="9" xfId="1" applyNumberFormat="1" applyFont="1" applyFill="1" applyBorder="1" applyAlignment="1">
      <alignment horizontal="center" vertical="center" wrapText="1"/>
    </xf>
    <xf numFmtId="49" fontId="29" fillId="3" borderId="13" xfId="1" applyNumberFormat="1" applyFont="1" applyFill="1" applyBorder="1" applyAlignment="1">
      <alignment horizontal="center" vertical="center" wrapText="1"/>
    </xf>
    <xf numFmtId="49" fontId="29" fillId="3" borderId="15" xfId="1" applyNumberFormat="1" applyFont="1" applyFill="1" applyBorder="1" applyAlignment="1">
      <alignment horizontal="center" vertical="center" wrapText="1"/>
    </xf>
    <xf numFmtId="0" fontId="34" fillId="3" borderId="9" xfId="1" applyFont="1" applyFill="1" applyBorder="1" applyAlignment="1">
      <alignment horizontal="center" vertical="center" wrapText="1"/>
    </xf>
    <xf numFmtId="0" fontId="36" fillId="3" borderId="13" xfId="1" applyFont="1" applyFill="1" applyBorder="1" applyAlignment="1">
      <alignment vertical="center" wrapText="1"/>
    </xf>
    <xf numFmtId="0" fontId="36" fillId="3" borderId="15" xfId="1" applyFont="1" applyFill="1" applyBorder="1" applyAlignment="1">
      <alignment vertical="center" wrapText="1"/>
    </xf>
    <xf numFmtId="9" fontId="14" fillId="3" borderId="9" xfId="1" applyNumberFormat="1" applyFont="1" applyFill="1" applyBorder="1" applyAlignment="1">
      <alignment horizontal="center" vertical="center" wrapText="1"/>
    </xf>
    <xf numFmtId="10" fontId="14" fillId="3" borderId="9" xfId="1" applyNumberFormat="1" applyFont="1" applyFill="1" applyBorder="1" applyAlignment="1">
      <alignment horizontal="center" vertical="center" wrapText="1"/>
    </xf>
    <xf numFmtId="0" fontId="34" fillId="3" borderId="13" xfId="1" applyFont="1" applyFill="1" applyBorder="1" applyAlignment="1">
      <alignment horizontal="center" vertical="center" wrapText="1"/>
    </xf>
    <xf numFmtId="49" fontId="29" fillId="0" borderId="10" xfId="1" applyNumberFormat="1" applyFont="1" applyBorder="1" applyAlignment="1">
      <alignment horizontal="center" vertical="center" wrapText="1"/>
    </xf>
    <xf numFmtId="0" fontId="2" fillId="3" borderId="13" xfId="1" applyFill="1" applyBorder="1" applyAlignment="1">
      <alignment horizontal="center" vertical="center" wrapText="1"/>
    </xf>
    <xf numFmtId="0" fontId="2" fillId="3" borderId="15" xfId="1" applyFill="1" applyBorder="1" applyAlignment="1">
      <alignment horizontal="center" vertical="center" wrapText="1"/>
    </xf>
    <xf numFmtId="2" fontId="14" fillId="3" borderId="9" xfId="1" applyNumberFormat="1" applyFont="1" applyFill="1" applyBorder="1" applyAlignment="1">
      <alignment horizontal="center" vertical="center"/>
    </xf>
    <xf numFmtId="2" fontId="14" fillId="3" borderId="13" xfId="1" applyNumberFormat="1" applyFont="1" applyFill="1" applyBorder="1" applyAlignment="1">
      <alignment horizontal="center" vertical="center"/>
    </xf>
    <xf numFmtId="2" fontId="14" fillId="3" borderId="15" xfId="1" applyNumberFormat="1" applyFont="1" applyFill="1" applyBorder="1" applyAlignment="1">
      <alignment horizontal="center" vertical="center"/>
    </xf>
    <xf numFmtId="10" fontId="14" fillId="3" borderId="13" xfId="1" applyNumberFormat="1" applyFont="1" applyFill="1" applyBorder="1" applyAlignment="1">
      <alignment horizontal="center" vertical="center" wrapText="1"/>
    </xf>
    <xf numFmtId="10" fontId="14" fillId="3" borderId="15" xfId="1" applyNumberFormat="1" applyFont="1" applyFill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34" fillId="3" borderId="15" xfId="1" applyFont="1" applyFill="1" applyBorder="1" applyAlignment="1">
      <alignment horizontal="center" vertical="center" wrapText="1"/>
    </xf>
    <xf numFmtId="0" fontId="7" fillId="3" borderId="9" xfId="1" applyFont="1" applyFill="1" applyBorder="1" applyAlignment="1">
      <alignment horizontal="center" vertical="center" wrapText="1"/>
    </xf>
    <xf numFmtId="0" fontId="7" fillId="3" borderId="13" xfId="1" applyFont="1" applyFill="1" applyBorder="1" applyAlignment="1">
      <alignment horizontal="center" vertical="center" wrapText="1"/>
    </xf>
    <xf numFmtId="0" fontId="15" fillId="0" borderId="9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14" fillId="0" borderId="11" xfId="1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vertical="top" wrapText="1"/>
    </xf>
    <xf numFmtId="0" fontId="22" fillId="3" borderId="5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10" fontId="4" fillId="3" borderId="1" xfId="0" applyNumberFormat="1" applyFont="1" applyFill="1" applyBorder="1" applyAlignment="1">
      <alignment horizontal="center" vertical="center"/>
    </xf>
    <xf numFmtId="1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top" wrapText="1"/>
    </xf>
    <xf numFmtId="0" fontId="22" fillId="3" borderId="38" xfId="0" applyFont="1" applyFill="1" applyBorder="1" applyAlignment="1">
      <alignment horizontal="center" vertical="top" wrapText="1"/>
    </xf>
    <xf numFmtId="9" fontId="4" fillId="3" borderId="2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22" fillId="3" borderId="2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wrapText="1"/>
    </xf>
    <xf numFmtId="0" fontId="0" fillId="2" borderId="0" xfId="0" applyFont="1" applyFill="1" applyBorder="1" applyAlignment="1">
      <alignment horizontal="right"/>
    </xf>
    <xf numFmtId="0" fontId="11" fillId="2" borderId="8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top" wrapText="1"/>
    </xf>
    <xf numFmtId="0" fontId="6" fillId="0" borderId="22" xfId="0" applyFont="1" applyBorder="1" applyAlignment="1">
      <alignment horizontal="center" vertical="top" wrapText="1"/>
    </xf>
    <xf numFmtId="0" fontId="6" fillId="0" borderId="23" xfId="0" applyFont="1" applyBorder="1" applyAlignment="1">
      <alignment horizontal="center" vertical="top" wrapText="1"/>
    </xf>
    <xf numFmtId="0" fontId="11" fillId="2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9" fontId="11" fillId="2" borderId="8" xfId="0" applyNumberFormat="1" applyFont="1" applyFill="1" applyBorder="1" applyAlignment="1">
      <alignment horizontal="center" vertical="center" wrapText="1"/>
    </xf>
    <xf numFmtId="0" fontId="13" fillId="3" borderId="0" xfId="4" applyFont="1" applyFill="1" applyAlignment="1">
      <alignment horizontal="center"/>
    </xf>
    <xf numFmtId="0" fontId="19" fillId="0" borderId="0" xfId="4" applyFont="1"/>
    <xf numFmtId="0" fontId="15" fillId="3" borderId="0" xfId="4" applyFont="1" applyFill="1" applyAlignment="1">
      <alignment horizontal="center"/>
    </xf>
    <xf numFmtId="0" fontId="19" fillId="3" borderId="0" xfId="4" applyFont="1" applyFill="1"/>
    <xf numFmtId="0" fontId="19" fillId="3" borderId="0" xfId="4" applyFont="1" applyFill="1" applyAlignment="1">
      <alignment horizontal="center"/>
    </xf>
    <xf numFmtId="4" fontId="15" fillId="3" borderId="0" xfId="4" applyNumberFormat="1" applyFont="1" applyFill="1" applyAlignment="1">
      <alignment horizontal="center"/>
    </xf>
    <xf numFmtId="0" fontId="14" fillId="3" borderId="0" xfId="4" applyFont="1" applyFill="1" applyAlignment="1">
      <alignment horizontal="center" vertical="center"/>
    </xf>
    <xf numFmtId="0" fontId="15" fillId="3" borderId="9" xfId="4" applyFont="1" applyFill="1" applyBorder="1" applyAlignment="1">
      <alignment horizontal="center" vertical="center" wrapText="1"/>
    </xf>
    <xf numFmtId="0" fontId="15" fillId="3" borderId="10" xfId="4" applyFont="1" applyFill="1" applyBorder="1" applyAlignment="1">
      <alignment horizontal="center" vertical="center" wrapText="1"/>
    </xf>
    <xf numFmtId="0" fontId="14" fillId="3" borderId="11" xfId="4" applyFont="1" applyFill="1" applyBorder="1" applyAlignment="1">
      <alignment horizontal="center" vertical="center" wrapText="1"/>
    </xf>
    <xf numFmtId="0" fontId="14" fillId="3" borderId="12" xfId="4" applyFont="1" applyFill="1" applyBorder="1" applyAlignment="1">
      <alignment horizontal="center" vertical="center" wrapText="1"/>
    </xf>
    <xf numFmtId="0" fontId="15" fillId="3" borderId="9" xfId="4" applyFont="1" applyFill="1" applyBorder="1" applyAlignment="1">
      <alignment horizontal="center" vertical="center"/>
    </xf>
    <xf numFmtId="0" fontId="15" fillId="3" borderId="13" xfId="4" applyFont="1" applyFill="1" applyBorder="1" applyAlignment="1">
      <alignment horizontal="center" vertical="center" wrapText="1"/>
    </xf>
    <xf numFmtId="0" fontId="15" fillId="3" borderId="9" xfId="4" applyFont="1" applyFill="1" applyBorder="1" applyAlignment="1">
      <alignment horizontal="center" vertical="center" wrapText="1"/>
    </xf>
    <xf numFmtId="4" fontId="15" fillId="3" borderId="9" xfId="4" applyNumberFormat="1" applyFont="1" applyFill="1" applyBorder="1" applyAlignment="1">
      <alignment horizontal="center" vertical="center" wrapText="1"/>
    </xf>
    <xf numFmtId="0" fontId="14" fillId="3" borderId="9" xfId="4" applyFont="1" applyFill="1" applyBorder="1" applyAlignment="1">
      <alignment horizontal="center" vertical="center" wrapText="1"/>
    </xf>
    <xf numFmtId="0" fontId="14" fillId="3" borderId="14" xfId="4" applyFont="1" applyFill="1" applyBorder="1" applyAlignment="1">
      <alignment horizontal="center" vertical="center" wrapText="1"/>
    </xf>
    <xf numFmtId="0" fontId="15" fillId="3" borderId="13" xfId="4" applyFont="1" applyFill="1" applyBorder="1" applyAlignment="1">
      <alignment horizontal="center" vertical="center"/>
    </xf>
    <xf numFmtId="0" fontId="15" fillId="3" borderId="15" xfId="4" applyFont="1" applyFill="1" applyBorder="1" applyAlignment="1">
      <alignment horizontal="center" vertical="center" wrapText="1"/>
    </xf>
    <xf numFmtId="0" fontId="16" fillId="3" borderId="9" xfId="4" applyFont="1" applyFill="1" applyBorder="1" applyAlignment="1">
      <alignment horizontal="center" vertical="center" wrapText="1"/>
    </xf>
    <xf numFmtId="0" fontId="17" fillId="3" borderId="10" xfId="4" applyFont="1" applyFill="1" applyBorder="1" applyAlignment="1">
      <alignment horizontal="center" vertical="center" wrapText="1"/>
    </xf>
    <xf numFmtId="4" fontId="17" fillId="0" borderId="10" xfId="4" applyNumberFormat="1" applyFont="1" applyBorder="1" applyAlignment="1">
      <alignment horizontal="center" vertical="center" wrapText="1"/>
    </xf>
    <xf numFmtId="2" fontId="17" fillId="3" borderId="10" xfId="4" applyNumberFormat="1" applyFont="1" applyFill="1" applyBorder="1" applyAlignment="1">
      <alignment horizontal="center" vertical="center" wrapText="1"/>
    </xf>
    <xf numFmtId="0" fontId="14" fillId="3" borderId="9" xfId="4" applyFont="1" applyFill="1" applyBorder="1" applyAlignment="1">
      <alignment horizontal="center" vertical="center"/>
    </xf>
    <xf numFmtId="0" fontId="16" fillId="3" borderId="13" xfId="4" applyFont="1" applyFill="1" applyBorder="1" applyAlignment="1">
      <alignment horizontal="center" vertical="center" wrapText="1"/>
    </xf>
    <xf numFmtId="0" fontId="15" fillId="3" borderId="10" xfId="4" applyFont="1" applyFill="1" applyBorder="1" applyAlignment="1">
      <alignment horizontal="center" vertical="center" wrapText="1"/>
    </xf>
    <xf numFmtId="4" fontId="15" fillId="3" borderId="10" xfId="4" applyNumberFormat="1" applyFont="1" applyFill="1" applyBorder="1" applyAlignment="1">
      <alignment horizontal="center" vertical="center" wrapText="1"/>
    </xf>
    <xf numFmtId="2" fontId="15" fillId="3" borderId="10" xfId="4" applyNumberFormat="1" applyFont="1" applyFill="1" applyBorder="1" applyAlignment="1">
      <alignment horizontal="center" vertical="center" wrapText="1"/>
    </xf>
    <xf numFmtId="0" fontId="14" fillId="3" borderId="13" xfId="4" applyFont="1" applyFill="1" applyBorder="1" applyAlignment="1">
      <alignment horizontal="center" vertical="center"/>
    </xf>
    <xf numFmtId="0" fontId="18" fillId="3" borderId="9" xfId="4" applyFont="1" applyFill="1" applyBorder="1" applyAlignment="1">
      <alignment horizontal="center" vertical="center" wrapText="1"/>
    </xf>
    <xf numFmtId="4" fontId="17" fillId="3" borderId="10" xfId="4" applyNumberFormat="1" applyFont="1" applyFill="1" applyBorder="1" applyAlignment="1">
      <alignment horizontal="center" vertical="center" wrapText="1"/>
    </xf>
    <xf numFmtId="0" fontId="14" fillId="3" borderId="9" xfId="4" applyFont="1" applyFill="1" applyBorder="1" applyAlignment="1">
      <alignment horizontal="center" vertical="center" wrapText="1"/>
    </xf>
    <xf numFmtId="9" fontId="14" fillId="3" borderId="9" xfId="5" applyFont="1" applyFill="1" applyBorder="1" applyAlignment="1">
      <alignment horizontal="center" vertical="center"/>
    </xf>
    <xf numFmtId="0" fontId="18" fillId="3" borderId="13" xfId="4" applyFont="1" applyFill="1" applyBorder="1" applyAlignment="1">
      <alignment horizontal="center" vertical="center" wrapText="1"/>
    </xf>
    <xf numFmtId="0" fontId="14" fillId="3" borderId="13" xfId="4" applyFont="1" applyFill="1" applyBorder="1" applyAlignment="1">
      <alignment horizontal="center" vertical="center" wrapText="1"/>
    </xf>
    <xf numFmtId="9" fontId="14" fillId="3" borderId="13" xfId="5" applyFont="1" applyFill="1" applyBorder="1" applyAlignment="1">
      <alignment horizontal="center" vertical="center"/>
    </xf>
    <xf numFmtId="0" fontId="18" fillId="3" borderId="15" xfId="4" applyFont="1" applyFill="1" applyBorder="1" applyAlignment="1">
      <alignment horizontal="center" vertical="center" wrapText="1"/>
    </xf>
    <xf numFmtId="0" fontId="14" fillId="3" borderId="15" xfId="4" applyFont="1" applyFill="1" applyBorder="1" applyAlignment="1">
      <alignment horizontal="center" vertical="center" wrapText="1"/>
    </xf>
    <xf numFmtId="0" fontId="14" fillId="3" borderId="15" xfId="4" applyFont="1" applyFill="1" applyBorder="1" applyAlignment="1">
      <alignment horizontal="center" vertical="center"/>
    </xf>
    <xf numFmtId="9" fontId="14" fillId="3" borderId="15" xfId="5" applyFont="1" applyFill="1" applyBorder="1" applyAlignment="1">
      <alignment horizontal="center" vertical="center"/>
    </xf>
    <xf numFmtId="0" fontId="1" fillId="0" borderId="0" xfId="4"/>
    <xf numFmtId="0" fontId="28" fillId="3" borderId="0" xfId="4" applyFont="1" applyFill="1" applyAlignment="1">
      <alignment horizontal="center"/>
    </xf>
    <xf numFmtId="0" fontId="1" fillId="3" borderId="0" xfId="4" applyFill="1"/>
    <xf numFmtId="0" fontId="1" fillId="3" borderId="0" xfId="4" applyFill="1" applyAlignment="1">
      <alignment horizontal="center"/>
    </xf>
    <xf numFmtId="4" fontId="24" fillId="3" borderId="10" xfId="4" applyNumberFormat="1" applyFont="1" applyFill="1" applyBorder="1" applyAlignment="1">
      <alignment horizontal="center" vertical="center" wrapText="1"/>
    </xf>
    <xf numFmtId="2" fontId="17" fillId="3" borderId="10" xfId="4" applyNumberFormat="1" applyFont="1" applyFill="1" applyBorder="1" applyAlignment="1">
      <alignment horizontal="center"/>
    </xf>
    <xf numFmtId="0" fontId="1" fillId="3" borderId="9" xfId="4" applyFill="1" applyBorder="1" applyAlignment="1">
      <alignment horizontal="center"/>
    </xf>
    <xf numFmtId="4" fontId="15" fillId="3" borderId="10" xfId="4" applyNumberFormat="1" applyFont="1" applyFill="1" applyBorder="1" applyAlignment="1">
      <alignment horizontal="center"/>
    </xf>
    <xf numFmtId="2" fontId="15" fillId="3" borderId="10" xfId="4" applyNumberFormat="1" applyFont="1" applyFill="1" applyBorder="1" applyAlignment="1">
      <alignment horizontal="center"/>
    </xf>
    <xf numFmtId="0" fontId="1" fillId="3" borderId="13" xfId="4" applyFill="1" applyBorder="1" applyAlignment="1">
      <alignment horizontal="center"/>
    </xf>
    <xf numFmtId="0" fontId="1" fillId="3" borderId="15" xfId="4" applyFill="1" applyBorder="1" applyAlignment="1">
      <alignment horizontal="center"/>
    </xf>
    <xf numFmtId="0" fontId="18" fillId="0" borderId="0" xfId="4" applyFont="1" applyAlignment="1">
      <alignment wrapText="1"/>
    </xf>
    <xf numFmtId="0" fontId="18" fillId="0" borderId="0" xfId="4" applyFont="1" applyAlignment="1">
      <alignment vertical="top"/>
    </xf>
    <xf numFmtId="14" fontId="18" fillId="0" borderId="0" xfId="4" applyNumberFormat="1" applyFont="1" applyAlignment="1">
      <alignment vertical="top"/>
    </xf>
    <xf numFmtId="0" fontId="31" fillId="3" borderId="0" xfId="6" applyFont="1" applyFill="1" applyAlignment="1">
      <alignment horizontal="center"/>
    </xf>
    <xf numFmtId="0" fontId="31" fillId="3" borderId="0" xfId="6" applyFont="1" applyFill="1"/>
    <xf numFmtId="0" fontId="25" fillId="3" borderId="0" xfId="6" applyFont="1" applyFill="1" applyAlignment="1">
      <alignment horizontal="center" vertical="center"/>
    </xf>
    <xf numFmtId="0" fontId="31" fillId="0" borderId="0" xfId="6" applyFont="1"/>
    <xf numFmtId="0" fontId="46" fillId="3" borderId="0" xfId="6" applyFont="1" applyFill="1"/>
    <xf numFmtId="0" fontId="29" fillId="3" borderId="9" xfId="6" applyFont="1" applyFill="1" applyBorder="1" applyAlignment="1">
      <alignment horizontal="center" vertical="center" wrapText="1"/>
    </xf>
    <xf numFmtId="0" fontId="29" fillId="3" borderId="10" xfId="6" applyFont="1" applyFill="1" applyBorder="1" applyAlignment="1">
      <alignment horizontal="center" vertical="center" wrapText="1"/>
    </xf>
    <xf numFmtId="0" fontId="25" fillId="3" borderId="11" xfId="6" applyFont="1" applyFill="1" applyBorder="1" applyAlignment="1">
      <alignment horizontal="center" vertical="center" wrapText="1"/>
    </xf>
    <xf numFmtId="0" fontId="25" fillId="3" borderId="12" xfId="6" applyFont="1" applyFill="1" applyBorder="1" applyAlignment="1">
      <alignment horizontal="center" vertical="center" wrapText="1"/>
    </xf>
    <xf numFmtId="0" fontId="29" fillId="3" borderId="13" xfId="6" applyFont="1" applyFill="1" applyBorder="1" applyAlignment="1">
      <alignment horizontal="center" vertical="center" wrapText="1"/>
    </xf>
    <xf numFmtId="0" fontId="29" fillId="3" borderId="9" xfId="6" applyFont="1" applyFill="1" applyBorder="1" applyAlignment="1">
      <alignment horizontal="center" vertical="center" wrapText="1"/>
    </xf>
    <xf numFmtId="0" fontId="25" fillId="3" borderId="9" xfId="6" applyFont="1" applyFill="1" applyBorder="1" applyAlignment="1">
      <alignment horizontal="center" vertical="center" wrapText="1"/>
    </xf>
    <xf numFmtId="0" fontId="25" fillId="3" borderId="14" xfId="6" applyFont="1" applyFill="1" applyBorder="1" applyAlignment="1">
      <alignment horizontal="center" vertical="center" wrapText="1"/>
    </xf>
    <xf numFmtId="0" fontId="29" fillId="3" borderId="15" xfId="6" applyFont="1" applyFill="1" applyBorder="1" applyAlignment="1">
      <alignment horizontal="center" vertical="center" wrapText="1"/>
    </xf>
    <xf numFmtId="0" fontId="7" fillId="3" borderId="9" xfId="6" applyFont="1" applyFill="1" applyBorder="1" applyAlignment="1">
      <alignment horizontal="center" vertical="center" wrapText="1"/>
    </xf>
    <xf numFmtId="0" fontId="24" fillId="3" borderId="10" xfId="6" applyFont="1" applyFill="1" applyBorder="1" applyAlignment="1">
      <alignment horizontal="center" vertical="center" wrapText="1"/>
    </xf>
    <xf numFmtId="2" fontId="24" fillId="3" borderId="10" xfId="6" applyNumberFormat="1" applyFont="1" applyFill="1" applyBorder="1" applyAlignment="1">
      <alignment horizontal="center" vertical="center" wrapText="1"/>
    </xf>
    <xf numFmtId="0" fontId="25" fillId="3" borderId="9" xfId="6" applyFont="1" applyFill="1" applyBorder="1" applyAlignment="1">
      <alignment horizontal="center" vertical="center"/>
    </xf>
    <xf numFmtId="0" fontId="7" fillId="3" borderId="13" xfId="6" applyFont="1" applyFill="1" applyBorder="1" applyAlignment="1">
      <alignment horizontal="center" vertical="center" wrapText="1"/>
    </xf>
    <xf numFmtId="0" fontId="29" fillId="3" borderId="10" xfId="6" applyFont="1" applyFill="1" applyBorder="1" applyAlignment="1">
      <alignment horizontal="center" vertical="center" wrapText="1"/>
    </xf>
    <xf numFmtId="2" fontId="29" fillId="3" borderId="10" xfId="6" applyNumberFormat="1" applyFont="1" applyFill="1" applyBorder="1" applyAlignment="1">
      <alignment horizontal="center" vertical="center" wrapText="1"/>
    </xf>
    <xf numFmtId="0" fontId="25" fillId="3" borderId="13" xfId="6" applyFont="1" applyFill="1" applyBorder="1" applyAlignment="1">
      <alignment horizontal="center" vertical="center"/>
    </xf>
    <xf numFmtId="0" fontId="7" fillId="3" borderId="15" xfId="6" applyFont="1" applyFill="1" applyBorder="1" applyAlignment="1">
      <alignment horizontal="center" vertical="center" wrapText="1"/>
    </xf>
    <xf numFmtId="0" fontId="25" fillId="3" borderId="15" xfId="6" applyFont="1" applyFill="1" applyBorder="1" applyAlignment="1">
      <alignment horizontal="center" vertical="center"/>
    </xf>
    <xf numFmtId="0" fontId="47" fillId="3" borderId="9" xfId="6" applyFont="1" applyFill="1" applyBorder="1" applyAlignment="1">
      <alignment horizontal="center" vertical="center" wrapText="1"/>
    </xf>
    <xf numFmtId="0" fontId="25" fillId="3" borderId="9" xfId="6" applyFont="1" applyFill="1" applyBorder="1" applyAlignment="1">
      <alignment horizontal="center" vertical="center" wrapText="1"/>
    </xf>
    <xf numFmtId="0" fontId="47" fillId="3" borderId="13" xfId="6" applyFont="1" applyFill="1" applyBorder="1" applyAlignment="1">
      <alignment horizontal="center" vertical="center" wrapText="1"/>
    </xf>
    <xf numFmtId="0" fontId="25" fillId="3" borderId="13" xfId="6" applyFont="1" applyFill="1" applyBorder="1" applyAlignment="1">
      <alignment horizontal="center" vertical="center" wrapText="1"/>
    </xf>
    <xf numFmtId="0" fontId="47" fillId="3" borderId="15" xfId="6" applyFont="1" applyFill="1" applyBorder="1" applyAlignment="1">
      <alignment horizontal="center" vertical="center" wrapText="1"/>
    </xf>
    <xf numFmtId="0" fontId="25" fillId="3" borderId="15" xfId="6" applyFont="1" applyFill="1" applyBorder="1" applyAlignment="1">
      <alignment horizontal="center" vertical="center" wrapText="1"/>
    </xf>
    <xf numFmtId="49" fontId="29" fillId="3" borderId="10" xfId="6" applyNumberFormat="1" applyFont="1" applyFill="1" applyBorder="1" applyAlignment="1">
      <alignment horizontal="center" vertical="center" wrapText="1"/>
    </xf>
    <xf numFmtId="0" fontId="48" fillId="3" borderId="9" xfId="6" applyFont="1" applyFill="1" applyBorder="1" applyAlignment="1">
      <alignment horizontal="center" vertical="center" wrapText="1"/>
    </xf>
    <xf numFmtId="0" fontId="48" fillId="3" borderId="13" xfId="6" applyFont="1" applyFill="1" applyBorder="1" applyAlignment="1">
      <alignment horizontal="center" vertical="center" wrapText="1"/>
    </xf>
    <xf numFmtId="0" fontId="48" fillId="3" borderId="15" xfId="6" applyFont="1" applyFill="1" applyBorder="1" applyAlignment="1">
      <alignment horizontal="center" vertical="center" wrapText="1"/>
    </xf>
    <xf numFmtId="0" fontId="25" fillId="3" borderId="9" xfId="5" applyNumberFormat="1" applyFont="1" applyFill="1" applyBorder="1" applyAlignment="1">
      <alignment horizontal="center" vertical="center"/>
    </xf>
    <xf numFmtId="0" fontId="25" fillId="3" borderId="13" xfId="5" applyNumberFormat="1" applyFont="1" applyFill="1" applyBorder="1" applyAlignment="1">
      <alignment horizontal="center" vertical="center"/>
    </xf>
    <xf numFmtId="0" fontId="25" fillId="3" borderId="15" xfId="5" applyNumberFormat="1" applyFont="1" applyFill="1" applyBorder="1" applyAlignment="1">
      <alignment horizontal="center" vertical="center"/>
    </xf>
    <xf numFmtId="0" fontId="49" fillId="3" borderId="0" xfId="6" applyFont="1" applyFill="1" applyAlignment="1">
      <alignment horizontal="center" vertical="center" shrinkToFit="1"/>
    </xf>
    <xf numFmtId="0" fontId="51" fillId="0" borderId="0" xfId="7" applyFont="1" applyAlignment="1">
      <alignment vertical="center" shrinkToFit="1"/>
    </xf>
    <xf numFmtId="0" fontId="49" fillId="0" borderId="0" xfId="7" applyFont="1" applyAlignment="1">
      <alignment vertical="center"/>
    </xf>
    <xf numFmtId="0" fontId="49" fillId="0" borderId="0" xfId="7" applyFont="1" applyAlignment="1">
      <alignment vertical="center" shrinkToFit="1"/>
    </xf>
    <xf numFmtId="0" fontId="19" fillId="0" borderId="0" xfId="6" applyFont="1"/>
    <xf numFmtId="0" fontId="19" fillId="0" borderId="0" xfId="6" applyFont="1" applyAlignment="1">
      <alignment horizontal="left"/>
    </xf>
    <xf numFmtId="0" fontId="13" fillId="3" borderId="0" xfId="6" applyFont="1" applyFill="1" applyAlignment="1">
      <alignment horizontal="center"/>
    </xf>
    <xf numFmtId="0" fontId="19" fillId="3" borderId="0" xfId="6" applyFont="1" applyFill="1" applyAlignment="1">
      <alignment horizontal="center"/>
    </xf>
    <xf numFmtId="0" fontId="19" fillId="3" borderId="0" xfId="6" applyFont="1" applyFill="1"/>
    <xf numFmtId="0" fontId="19" fillId="3" borderId="0" xfId="6" applyFont="1" applyFill="1" applyAlignment="1">
      <alignment horizontal="center" vertical="center"/>
    </xf>
    <xf numFmtId="0" fontId="19" fillId="3" borderId="41" xfId="6" applyFont="1" applyFill="1" applyBorder="1" applyAlignment="1">
      <alignment horizontal="center" vertical="center" wrapText="1"/>
    </xf>
    <xf numFmtId="0" fontId="19" fillId="3" borderId="42" xfId="6" applyFont="1" applyFill="1" applyBorder="1" applyAlignment="1">
      <alignment horizontal="center" vertical="center" wrapText="1"/>
    </xf>
    <xf numFmtId="0" fontId="19" fillId="3" borderId="43" xfId="6" applyFont="1" applyFill="1" applyBorder="1" applyAlignment="1">
      <alignment horizontal="center" vertical="center" wrapText="1"/>
    </xf>
    <xf numFmtId="0" fontId="19" fillId="3" borderId="44" xfId="6" applyFont="1" applyFill="1" applyBorder="1" applyAlignment="1">
      <alignment horizontal="center" vertical="center" wrapText="1"/>
    </xf>
    <xf numFmtId="0" fontId="19" fillId="3" borderId="45" xfId="6" applyFont="1" applyFill="1" applyBorder="1" applyAlignment="1">
      <alignment horizontal="center" vertical="center" wrapText="1"/>
    </xf>
    <xf numFmtId="0" fontId="19" fillId="3" borderId="46" xfId="6" applyFont="1" applyFill="1" applyBorder="1" applyAlignment="1">
      <alignment horizontal="center" vertical="center" wrapText="1"/>
    </xf>
    <xf numFmtId="0" fontId="19" fillId="3" borderId="47" xfId="6" applyFont="1" applyFill="1" applyBorder="1" applyAlignment="1">
      <alignment horizontal="center" vertical="center" wrapText="1"/>
    </xf>
    <xf numFmtId="0" fontId="19" fillId="3" borderId="48" xfId="6" applyFont="1" applyFill="1" applyBorder="1" applyAlignment="1">
      <alignment horizontal="center" vertical="center" wrapText="1"/>
    </xf>
    <xf numFmtId="0" fontId="19" fillId="3" borderId="49" xfId="6" applyFont="1" applyFill="1" applyBorder="1" applyAlignment="1">
      <alignment horizontal="center" vertical="center" wrapText="1"/>
    </xf>
    <xf numFmtId="0" fontId="19" fillId="3" borderId="50" xfId="6" applyFont="1" applyFill="1" applyBorder="1" applyAlignment="1">
      <alignment horizontal="center" vertical="center" wrapText="1"/>
    </xf>
    <xf numFmtId="0" fontId="19" fillId="3" borderId="51" xfId="6" applyFont="1" applyFill="1" applyBorder="1" applyAlignment="1">
      <alignment horizontal="center" vertical="center" wrapText="1"/>
    </xf>
    <xf numFmtId="0" fontId="19" fillId="3" borderId="52" xfId="6" applyFont="1" applyFill="1" applyBorder="1" applyAlignment="1">
      <alignment horizontal="center" vertical="center" wrapText="1"/>
    </xf>
    <xf numFmtId="0" fontId="19" fillId="3" borderId="53" xfId="6" applyFont="1" applyFill="1" applyBorder="1" applyAlignment="1">
      <alignment horizontal="center" vertical="center" wrapText="1"/>
    </xf>
    <xf numFmtId="0" fontId="13" fillId="3" borderId="41" xfId="6" applyFont="1" applyFill="1" applyBorder="1" applyAlignment="1">
      <alignment horizontal="center" vertical="center" wrapText="1"/>
    </xf>
    <xf numFmtId="0" fontId="13" fillId="3" borderId="42" xfId="6" applyFont="1" applyFill="1" applyBorder="1" applyAlignment="1">
      <alignment horizontal="center" vertical="center" wrapText="1"/>
    </xf>
    <xf numFmtId="0" fontId="13" fillId="3" borderId="44" xfId="6" applyFont="1" applyFill="1" applyBorder="1" applyAlignment="1">
      <alignment horizontal="center" vertical="center" wrapText="1"/>
    </xf>
    <xf numFmtId="4" fontId="13" fillId="3" borderId="44" xfId="6" applyNumberFormat="1" applyFont="1" applyFill="1" applyBorder="1" applyAlignment="1">
      <alignment horizontal="center" vertical="center" wrapText="1"/>
    </xf>
    <xf numFmtId="2" fontId="13" fillId="3" borderId="44" xfId="6" applyNumberFormat="1" applyFont="1" applyFill="1" applyBorder="1" applyAlignment="1">
      <alignment horizontal="center" vertical="center" wrapText="1"/>
    </xf>
    <xf numFmtId="0" fontId="19" fillId="3" borderId="43" xfId="6" applyFont="1" applyFill="1" applyBorder="1" applyAlignment="1">
      <alignment horizontal="center" vertical="center"/>
    </xf>
    <xf numFmtId="0" fontId="13" fillId="3" borderId="54" xfId="6" applyFont="1" applyFill="1" applyBorder="1" applyAlignment="1">
      <alignment horizontal="center" vertical="center" wrapText="1"/>
    </xf>
    <xf numFmtId="0" fontId="13" fillId="3" borderId="36" xfId="6" applyFont="1" applyFill="1" applyBorder="1" applyAlignment="1">
      <alignment horizontal="center" vertical="center" wrapText="1"/>
    </xf>
    <xf numFmtId="0" fontId="19" fillId="3" borderId="13" xfId="6" applyFont="1" applyFill="1" applyBorder="1" applyAlignment="1">
      <alignment horizontal="center" vertical="center" wrapText="1"/>
    </xf>
    <xf numFmtId="0" fontId="19" fillId="3" borderId="10" xfId="6" applyFont="1" applyFill="1" applyBorder="1" applyAlignment="1">
      <alignment horizontal="center" vertical="center" wrapText="1"/>
    </xf>
    <xf numFmtId="4" fontId="19" fillId="3" borderId="10" xfId="6" applyNumberFormat="1" applyFont="1" applyFill="1" applyBorder="1" applyAlignment="1">
      <alignment horizontal="center" vertical="center" wrapText="1"/>
    </xf>
    <xf numFmtId="2" fontId="19" fillId="3" borderId="10" xfId="6" applyNumberFormat="1" applyFont="1" applyFill="1" applyBorder="1" applyAlignment="1">
      <alignment horizontal="center" vertical="center" wrapText="1"/>
    </xf>
    <xf numFmtId="0" fontId="19" fillId="3" borderId="13" xfId="6" applyFont="1" applyFill="1" applyBorder="1" applyAlignment="1">
      <alignment horizontal="center" vertical="center"/>
    </xf>
    <xf numFmtId="0" fontId="19" fillId="3" borderId="55" xfId="6" applyFont="1" applyFill="1" applyBorder="1" applyAlignment="1">
      <alignment horizontal="center" vertical="center" wrapText="1"/>
    </xf>
    <xf numFmtId="0" fontId="19" fillId="3" borderId="56" xfId="6" applyFont="1" applyFill="1" applyBorder="1" applyAlignment="1">
      <alignment horizontal="center" vertical="center" wrapText="1"/>
    </xf>
    <xf numFmtId="0" fontId="18" fillId="3" borderId="57" xfId="6" applyFont="1" applyFill="1" applyBorder="1" applyAlignment="1">
      <alignment horizontal="center" vertical="center" wrapText="1"/>
    </xf>
    <xf numFmtId="0" fontId="19" fillId="3" borderId="10" xfId="6" applyFont="1" applyFill="1" applyBorder="1" applyAlignment="1">
      <alignment horizontal="center" vertical="center" wrapText="1"/>
    </xf>
    <xf numFmtId="0" fontId="13" fillId="3" borderId="10" xfId="6" applyFont="1" applyFill="1" applyBorder="1" applyAlignment="1">
      <alignment horizontal="center" vertical="center" wrapText="1"/>
    </xf>
    <xf numFmtId="4" fontId="13" fillId="3" borderId="10" xfId="6" applyNumberFormat="1" applyFont="1" applyFill="1" applyBorder="1" applyAlignment="1">
      <alignment horizontal="center" vertical="center" wrapText="1"/>
    </xf>
    <xf numFmtId="2" fontId="13" fillId="3" borderId="10" xfId="6" applyNumberFormat="1" applyFont="1" applyFill="1" applyBorder="1" applyAlignment="1">
      <alignment horizontal="center" vertical="center" wrapText="1"/>
    </xf>
    <xf numFmtId="0" fontId="14" fillId="3" borderId="9" xfId="6" applyFont="1" applyFill="1" applyBorder="1" applyAlignment="1">
      <alignment horizontal="center" vertical="center" wrapText="1"/>
    </xf>
    <xf numFmtId="0" fontId="19" fillId="3" borderId="9" xfId="6" applyFont="1" applyFill="1" applyBorder="1" applyAlignment="1">
      <alignment horizontal="center" vertical="center"/>
    </xf>
    <xf numFmtId="2" fontId="19" fillId="3" borderId="9" xfId="6" applyNumberFormat="1" applyFont="1" applyFill="1" applyBorder="1" applyAlignment="1">
      <alignment horizontal="center" vertical="center"/>
    </xf>
    <xf numFmtId="0" fontId="19" fillId="3" borderId="9" xfId="6" applyFont="1" applyFill="1" applyBorder="1" applyAlignment="1">
      <alignment horizontal="center" vertical="center" wrapText="1"/>
    </xf>
    <xf numFmtId="0" fontId="19" fillId="3" borderId="58" xfId="6" applyFont="1" applyFill="1" applyBorder="1" applyAlignment="1">
      <alignment horizontal="center" vertical="center" wrapText="1"/>
    </xf>
    <xf numFmtId="0" fontId="18" fillId="3" borderId="59" xfId="6" applyFont="1" applyFill="1" applyBorder="1" applyAlignment="1">
      <alignment horizontal="center" vertical="center" wrapText="1"/>
    </xf>
    <xf numFmtId="0" fontId="14" fillId="3" borderId="13" xfId="6" applyFont="1" applyFill="1" applyBorder="1" applyAlignment="1">
      <alignment horizontal="center" vertical="center" wrapText="1"/>
    </xf>
    <xf numFmtId="2" fontId="19" fillId="3" borderId="13" xfId="6" applyNumberFormat="1" applyFont="1" applyFill="1" applyBorder="1" applyAlignment="1">
      <alignment horizontal="center" vertical="center"/>
    </xf>
    <xf numFmtId="0" fontId="18" fillId="3" borderId="60" xfId="6" applyFont="1" applyFill="1" applyBorder="1" applyAlignment="1">
      <alignment horizontal="center" vertical="center" wrapText="1"/>
    </xf>
    <xf numFmtId="0" fontId="14" fillId="3" borderId="15" xfId="6" applyFont="1" applyFill="1" applyBorder="1" applyAlignment="1">
      <alignment horizontal="center" vertical="center" wrapText="1"/>
    </xf>
    <xf numFmtId="0" fontId="19" fillId="3" borderId="15" xfId="6" applyFont="1" applyFill="1" applyBorder="1" applyAlignment="1">
      <alignment horizontal="center" vertical="center"/>
    </xf>
    <xf numFmtId="2" fontId="19" fillId="3" borderId="15" xfId="6" applyNumberFormat="1" applyFont="1" applyFill="1" applyBorder="1" applyAlignment="1">
      <alignment horizontal="center" vertical="center"/>
    </xf>
    <xf numFmtId="0" fontId="19" fillId="3" borderId="15" xfId="6" applyFont="1" applyFill="1" applyBorder="1" applyAlignment="1">
      <alignment horizontal="center" vertical="center" wrapText="1"/>
    </xf>
    <xf numFmtId="0" fontId="19" fillId="3" borderId="61" xfId="6" applyFont="1" applyFill="1" applyBorder="1" applyAlignment="1">
      <alignment horizontal="center" vertical="center" wrapText="1"/>
    </xf>
    <xf numFmtId="16" fontId="19" fillId="3" borderId="62" xfId="6" applyNumberFormat="1" applyFont="1" applyFill="1" applyBorder="1" applyAlignment="1">
      <alignment horizontal="center" vertical="center"/>
    </xf>
    <xf numFmtId="0" fontId="52" fillId="3" borderId="33" xfId="6" applyFont="1" applyFill="1" applyBorder="1" applyAlignment="1">
      <alignment horizontal="center" vertical="center" wrapText="1"/>
    </xf>
    <xf numFmtId="0" fontId="19" fillId="3" borderId="14" xfId="6" applyFont="1" applyFill="1" applyBorder="1" applyAlignment="1">
      <alignment horizontal="center"/>
    </xf>
    <xf numFmtId="0" fontId="48" fillId="3" borderId="33" xfId="6" applyFont="1" applyFill="1" applyBorder="1" applyAlignment="1">
      <alignment horizontal="center" vertical="center" wrapText="1"/>
    </xf>
    <xf numFmtId="0" fontId="19" fillId="3" borderId="58" xfId="6" applyFont="1" applyFill="1" applyBorder="1" applyAlignment="1">
      <alignment horizontal="center"/>
    </xf>
    <xf numFmtId="0" fontId="19" fillId="3" borderId="54" xfId="6" applyFont="1" applyFill="1" applyBorder="1" applyAlignment="1">
      <alignment horizontal="center" vertical="center"/>
    </xf>
    <xf numFmtId="0" fontId="52" fillId="3" borderId="36" xfId="6" applyFont="1" applyFill="1" applyBorder="1" applyAlignment="1">
      <alignment horizontal="center" vertical="center" wrapText="1"/>
    </xf>
    <xf numFmtId="0" fontId="19" fillId="3" borderId="63" xfId="6" applyFont="1" applyFill="1" applyBorder="1" applyAlignment="1">
      <alignment horizontal="center"/>
    </xf>
    <xf numFmtId="0" fontId="48" fillId="3" borderId="36" xfId="6" applyFont="1" applyFill="1" applyBorder="1" applyAlignment="1">
      <alignment horizontal="center" vertical="center" wrapText="1"/>
    </xf>
    <xf numFmtId="0" fontId="19" fillId="3" borderId="55" xfId="6" applyFont="1" applyFill="1" applyBorder="1" applyAlignment="1">
      <alignment horizontal="center"/>
    </xf>
    <xf numFmtId="0" fontId="19" fillId="3" borderId="48" xfId="6" applyFont="1" applyFill="1" applyBorder="1" applyAlignment="1">
      <alignment horizontal="center" vertical="center"/>
    </xf>
    <xf numFmtId="0" fontId="52" fillId="3" borderId="49" xfId="6" applyFont="1" applyFill="1" applyBorder="1" applyAlignment="1">
      <alignment horizontal="center" vertical="center" wrapText="1"/>
    </xf>
    <xf numFmtId="0" fontId="19" fillId="3" borderId="64" xfId="6" applyFont="1" applyFill="1" applyBorder="1" applyAlignment="1">
      <alignment horizontal="center"/>
    </xf>
    <xf numFmtId="0" fontId="19" fillId="3" borderId="51" xfId="6" applyFont="1" applyFill="1" applyBorder="1" applyAlignment="1">
      <alignment horizontal="center"/>
    </xf>
    <xf numFmtId="0" fontId="48" fillId="3" borderId="49" xfId="6" applyFont="1" applyFill="1" applyBorder="1" applyAlignment="1">
      <alignment horizontal="center" vertical="center" wrapText="1"/>
    </xf>
    <xf numFmtId="0" fontId="19" fillId="3" borderId="50" xfId="6" applyFont="1" applyFill="1" applyBorder="1" applyAlignment="1">
      <alignment horizontal="center" vertical="center"/>
    </xf>
    <xf numFmtId="0" fontId="19" fillId="3" borderId="53" xfId="6" applyFont="1" applyFill="1" applyBorder="1" applyAlignment="1">
      <alignment horizontal="center"/>
    </xf>
    <xf numFmtId="0" fontId="1" fillId="3" borderId="0" xfId="6" applyFill="1" applyAlignment="1">
      <alignment horizontal="center"/>
    </xf>
    <xf numFmtId="0" fontId="1" fillId="3" borderId="0" xfId="6" applyFill="1"/>
    <xf numFmtId="0" fontId="1" fillId="0" borderId="0" xfId="6" applyAlignment="1">
      <alignment horizontal="center"/>
    </xf>
    <xf numFmtId="4" fontId="1" fillId="0" borderId="0" xfId="6" applyNumberFormat="1" applyAlignment="1">
      <alignment horizontal="center"/>
    </xf>
    <xf numFmtId="4" fontId="26" fillId="0" borderId="0" xfId="6" applyNumberFormat="1" applyFont="1"/>
    <xf numFmtId="0" fontId="20" fillId="3" borderId="0" xfId="6" applyFont="1" applyFill="1" applyAlignment="1">
      <alignment horizontal="center"/>
    </xf>
    <xf numFmtId="0" fontId="27" fillId="3" borderId="0" xfId="6" applyFont="1" applyFill="1" applyAlignment="1">
      <alignment horizontal="center" vertical="center"/>
    </xf>
    <xf numFmtId="0" fontId="28" fillId="3" borderId="0" xfId="6" applyFont="1" applyFill="1"/>
    <xf numFmtId="0" fontId="15" fillId="3" borderId="9" xfId="6" applyFont="1" applyFill="1" applyBorder="1" applyAlignment="1">
      <alignment horizontal="center" vertical="center" wrapText="1"/>
    </xf>
    <xf numFmtId="0" fontId="15" fillId="3" borderId="10" xfId="6" applyFont="1" applyFill="1" applyBorder="1" applyAlignment="1">
      <alignment horizontal="center" vertical="center" wrapText="1"/>
    </xf>
    <xf numFmtId="0" fontId="29" fillId="3" borderId="11" xfId="6" applyFont="1" applyFill="1" applyBorder="1" applyAlignment="1">
      <alignment horizontal="center" vertical="center" wrapText="1"/>
    </xf>
    <xf numFmtId="0" fontId="29" fillId="3" borderId="12" xfId="6" applyFont="1" applyFill="1" applyBorder="1" applyAlignment="1">
      <alignment horizontal="center" vertical="center" wrapText="1"/>
    </xf>
    <xf numFmtId="0" fontId="15" fillId="3" borderId="13" xfId="6" applyFont="1" applyFill="1" applyBorder="1" applyAlignment="1">
      <alignment horizontal="center" vertical="center" wrapText="1"/>
    </xf>
    <xf numFmtId="0" fontId="15" fillId="0" borderId="9" xfId="6" applyFont="1" applyBorder="1" applyAlignment="1">
      <alignment horizontal="center" vertical="center" wrapText="1"/>
    </xf>
    <xf numFmtId="4" fontId="17" fillId="0" borderId="9" xfId="6" applyNumberFormat="1" applyFont="1" applyBorder="1" applyAlignment="1">
      <alignment horizontal="center" vertical="center" wrapText="1"/>
    </xf>
    <xf numFmtId="4" fontId="18" fillId="0" borderId="9" xfId="6" applyNumberFormat="1" applyFont="1" applyBorder="1" applyAlignment="1">
      <alignment horizontal="center" vertical="center" wrapText="1"/>
    </xf>
    <xf numFmtId="0" fontId="14" fillId="0" borderId="9" xfId="6" applyFont="1" applyBorder="1" applyAlignment="1">
      <alignment horizontal="center" vertical="center" wrapText="1"/>
    </xf>
    <xf numFmtId="0" fontId="15" fillId="0" borderId="14" xfId="6" applyFont="1" applyBorder="1" applyAlignment="1">
      <alignment horizontal="center" vertical="center" wrapText="1"/>
    </xf>
    <xf numFmtId="0" fontId="15" fillId="3" borderId="15" xfId="6" applyFont="1" applyFill="1" applyBorder="1" applyAlignment="1">
      <alignment horizontal="center" vertical="center" wrapText="1"/>
    </xf>
    <xf numFmtId="0" fontId="17" fillId="3" borderId="10" xfId="6" applyFont="1" applyFill="1" applyBorder="1" applyAlignment="1">
      <alignment horizontal="center" vertical="center" wrapText="1"/>
    </xf>
    <xf numFmtId="0" fontId="15" fillId="0" borderId="10" xfId="6" applyFont="1" applyBorder="1" applyAlignment="1">
      <alignment horizontal="center" vertical="center" wrapText="1"/>
    </xf>
    <xf numFmtId="4" fontId="17" fillId="0" borderId="10" xfId="6" applyNumberFormat="1" applyFont="1" applyBorder="1" applyAlignment="1">
      <alignment horizontal="center" vertical="center" wrapText="1"/>
    </xf>
    <xf numFmtId="4" fontId="16" fillId="0" borderId="10" xfId="6" applyNumberFormat="1" applyFont="1" applyBorder="1" applyAlignment="1">
      <alignment horizontal="center" vertical="center" wrapText="1"/>
    </xf>
    <xf numFmtId="0" fontId="20" fillId="3" borderId="9" xfId="6" applyFont="1" applyFill="1" applyBorder="1" applyAlignment="1">
      <alignment horizontal="center"/>
    </xf>
    <xf numFmtId="0" fontId="1" fillId="3" borderId="9" xfId="6" applyFill="1" applyBorder="1" applyAlignment="1">
      <alignment horizontal="center"/>
    </xf>
    <xf numFmtId="0" fontId="28" fillId="3" borderId="9" xfId="6" applyFont="1" applyFill="1" applyBorder="1" applyAlignment="1">
      <alignment horizontal="center"/>
    </xf>
    <xf numFmtId="0" fontId="20" fillId="3" borderId="13" xfId="6" applyFont="1" applyFill="1" applyBorder="1" applyAlignment="1">
      <alignment horizontal="center"/>
    </xf>
    <xf numFmtId="0" fontId="1" fillId="3" borderId="13" xfId="6" applyFill="1" applyBorder="1" applyAlignment="1">
      <alignment horizontal="center"/>
    </xf>
    <xf numFmtId="0" fontId="28" fillId="3" borderId="13" xfId="6" applyFont="1" applyFill="1" applyBorder="1" applyAlignment="1">
      <alignment horizontal="center"/>
    </xf>
    <xf numFmtId="0" fontId="20" fillId="3" borderId="15" xfId="6" applyFont="1" applyFill="1" applyBorder="1" applyAlignment="1">
      <alignment horizontal="center"/>
    </xf>
    <xf numFmtId="0" fontId="1" fillId="3" borderId="15" xfId="6" applyFill="1" applyBorder="1" applyAlignment="1">
      <alignment horizontal="center"/>
    </xf>
    <xf numFmtId="0" fontId="28" fillId="3" borderId="15" xfId="6" applyFont="1" applyFill="1" applyBorder="1" applyAlignment="1">
      <alignment horizontal="center"/>
    </xf>
    <xf numFmtId="49" fontId="15" fillId="3" borderId="10" xfId="6" applyNumberFormat="1" applyFont="1" applyFill="1" applyBorder="1" applyAlignment="1">
      <alignment horizontal="center" vertical="center" wrapText="1"/>
    </xf>
    <xf numFmtId="0" fontId="15" fillId="3" borderId="10" xfId="6" applyFont="1" applyFill="1" applyBorder="1" applyAlignment="1">
      <alignment horizontal="center" vertical="center" wrapText="1"/>
    </xf>
    <xf numFmtId="4" fontId="15" fillId="0" borderId="10" xfId="6" applyNumberFormat="1" applyFont="1" applyBorder="1" applyAlignment="1">
      <alignment horizontal="center" vertical="center" wrapText="1"/>
    </xf>
    <xf numFmtId="0" fontId="30" fillId="3" borderId="9" xfId="6" applyFont="1" applyFill="1" applyBorder="1" applyAlignment="1">
      <alignment horizontal="center" vertical="center"/>
    </xf>
    <xf numFmtId="4" fontId="30" fillId="3" borderId="9" xfId="6" applyNumberFormat="1" applyFont="1" applyFill="1" applyBorder="1" applyAlignment="1">
      <alignment horizontal="center" vertical="center"/>
    </xf>
    <xf numFmtId="0" fontId="30" fillId="3" borderId="13" xfId="6" applyFont="1" applyFill="1" applyBorder="1" applyAlignment="1">
      <alignment horizontal="center" vertical="center"/>
    </xf>
    <xf numFmtId="4" fontId="30" fillId="3" borderId="13" xfId="6" applyNumberFormat="1" applyFont="1" applyFill="1" applyBorder="1" applyAlignment="1">
      <alignment horizontal="center" vertical="center"/>
    </xf>
    <xf numFmtId="0" fontId="30" fillId="3" borderId="15" xfId="6" applyFont="1" applyFill="1" applyBorder="1" applyAlignment="1">
      <alignment horizontal="center" vertical="center"/>
    </xf>
    <xf numFmtId="4" fontId="30" fillId="3" borderId="15" xfId="6" applyNumberFormat="1" applyFont="1" applyFill="1" applyBorder="1" applyAlignment="1">
      <alignment horizontal="center" vertical="center"/>
    </xf>
    <xf numFmtId="49" fontId="15" fillId="3" borderId="9" xfId="6" applyNumberFormat="1" applyFont="1" applyFill="1" applyBorder="1" applyAlignment="1">
      <alignment horizontal="center" vertical="center" wrapText="1"/>
    </xf>
    <xf numFmtId="4" fontId="29" fillId="0" borderId="10" xfId="6" applyNumberFormat="1" applyFont="1" applyBorder="1" applyAlignment="1">
      <alignment horizontal="center" vertical="center" wrapText="1"/>
    </xf>
    <xf numFmtId="0" fontId="30" fillId="3" borderId="10" xfId="6" applyFont="1" applyFill="1" applyBorder="1" applyAlignment="1">
      <alignment horizontal="center" vertical="center"/>
    </xf>
    <xf numFmtId="4" fontId="30" fillId="3" borderId="10" xfId="6" applyNumberFormat="1" applyFont="1" applyFill="1" applyBorder="1" applyAlignment="1">
      <alignment horizontal="center" vertical="center"/>
    </xf>
    <xf numFmtId="49" fontId="15" fillId="3" borderId="13" xfId="6" applyNumberFormat="1" applyFont="1" applyFill="1" applyBorder="1" applyAlignment="1">
      <alignment horizontal="center" vertical="center" wrapText="1"/>
    </xf>
    <xf numFmtId="49" fontId="15" fillId="3" borderId="15" xfId="6" applyNumberFormat="1" applyFont="1" applyFill="1" applyBorder="1" applyAlignment="1">
      <alignment horizontal="center" vertical="center" wrapText="1"/>
    </xf>
    <xf numFmtId="0" fontId="15" fillId="3" borderId="9" xfId="6" applyFont="1" applyFill="1" applyBorder="1" applyAlignment="1">
      <alignment horizontal="center" wrapText="1"/>
    </xf>
    <xf numFmtId="0" fontId="28" fillId="3" borderId="9" xfId="6" applyFont="1" applyFill="1" applyBorder="1" applyAlignment="1">
      <alignment horizontal="center" wrapText="1"/>
    </xf>
    <xf numFmtId="4" fontId="28" fillId="3" borderId="9" xfId="6" applyNumberFormat="1" applyFont="1" applyFill="1" applyBorder="1" applyAlignment="1">
      <alignment horizontal="center" wrapText="1"/>
    </xf>
    <xf numFmtId="0" fontId="15" fillId="3" borderId="13" xfId="6" applyFont="1" applyFill="1" applyBorder="1" applyAlignment="1">
      <alignment horizontal="center" vertical="center" wrapText="1"/>
    </xf>
    <xf numFmtId="0" fontId="28" fillId="0" borderId="13" xfId="6" applyFont="1" applyBorder="1" applyAlignment="1">
      <alignment horizontal="center" wrapText="1"/>
    </xf>
    <xf numFmtId="0" fontId="1" fillId="0" borderId="13" xfId="6" applyBorder="1" applyAlignment="1">
      <alignment horizontal="center"/>
    </xf>
    <xf numFmtId="0" fontId="1" fillId="0" borderId="13" xfId="6" applyBorder="1" applyAlignment="1">
      <alignment horizontal="center" wrapText="1"/>
    </xf>
    <xf numFmtId="0" fontId="28" fillId="0" borderId="15" xfId="6" applyFont="1" applyBorder="1" applyAlignment="1">
      <alignment horizontal="center" wrapText="1"/>
    </xf>
    <xf numFmtId="0" fontId="1" fillId="0" borderId="15" xfId="6" applyBorder="1" applyAlignment="1">
      <alignment horizontal="center"/>
    </xf>
    <xf numFmtId="0" fontId="1" fillId="0" borderId="15" xfId="6" applyBorder="1" applyAlignment="1">
      <alignment horizontal="center" wrapText="1"/>
    </xf>
    <xf numFmtId="0" fontId="15" fillId="0" borderId="13" xfId="6" applyFont="1" applyBorder="1" applyAlignment="1">
      <alignment horizontal="center" vertical="center" wrapText="1"/>
    </xf>
    <xf numFmtId="0" fontId="28" fillId="0" borderId="13" xfId="6" applyFont="1" applyBorder="1" applyAlignment="1">
      <alignment horizontal="center" vertical="center"/>
    </xf>
    <xf numFmtId="4" fontId="28" fillId="0" borderId="13" xfId="6" applyNumberFormat="1" applyFont="1" applyBorder="1" applyAlignment="1">
      <alignment horizontal="center" vertical="center"/>
    </xf>
    <xf numFmtId="0" fontId="15" fillId="0" borderId="15" xfId="6" applyFont="1" applyBorder="1" applyAlignment="1">
      <alignment horizontal="center" vertical="center" wrapText="1"/>
    </xf>
    <xf numFmtId="0" fontId="28" fillId="0" borderId="15" xfId="6" applyFont="1" applyBorder="1" applyAlignment="1">
      <alignment horizontal="center" vertical="center"/>
    </xf>
    <xf numFmtId="4" fontId="28" fillId="0" borderId="15" xfId="6" applyNumberFormat="1" applyFont="1" applyBorder="1" applyAlignment="1">
      <alignment horizontal="center" vertical="center"/>
    </xf>
    <xf numFmtId="4" fontId="28" fillId="3" borderId="9" xfId="6" applyNumberFormat="1" applyFont="1" applyFill="1" applyBorder="1" applyAlignment="1">
      <alignment horizontal="center" vertical="center"/>
    </xf>
    <xf numFmtId="4" fontId="28" fillId="3" borderId="13" xfId="6" applyNumberFormat="1" applyFont="1" applyFill="1" applyBorder="1" applyAlignment="1">
      <alignment horizontal="center" vertical="center"/>
    </xf>
    <xf numFmtId="4" fontId="28" fillId="3" borderId="15" xfId="6" applyNumberFormat="1" applyFont="1" applyFill="1" applyBorder="1" applyAlignment="1">
      <alignment horizontal="center" vertical="center"/>
    </xf>
    <xf numFmtId="0" fontId="29" fillId="0" borderId="9" xfId="6" applyFont="1" applyBorder="1" applyAlignment="1">
      <alignment horizontal="center" vertical="center" wrapText="1"/>
    </xf>
    <xf numFmtId="164" fontId="29" fillId="0" borderId="9" xfId="6" applyNumberFormat="1" applyFont="1" applyBorder="1" applyAlignment="1">
      <alignment horizontal="center" vertical="center" wrapText="1"/>
    </xf>
    <xf numFmtId="0" fontId="29" fillId="0" borderId="13" xfId="6" applyFont="1" applyBorder="1" applyAlignment="1">
      <alignment horizontal="center" vertical="center" wrapText="1"/>
    </xf>
    <xf numFmtId="164" fontId="29" fillId="0" borderId="13" xfId="6" applyNumberFormat="1" applyFont="1" applyBorder="1" applyAlignment="1">
      <alignment horizontal="center" vertical="center" wrapText="1"/>
    </xf>
    <xf numFmtId="0" fontId="29" fillId="0" borderId="15" xfId="6" applyFont="1" applyBorder="1" applyAlignment="1">
      <alignment horizontal="center" vertical="center" wrapText="1"/>
    </xf>
    <xf numFmtId="164" fontId="29" fillId="0" borderId="15" xfId="6" applyNumberFormat="1" applyFont="1" applyBorder="1" applyAlignment="1">
      <alignment horizontal="center" vertical="center" wrapText="1"/>
    </xf>
    <xf numFmtId="164" fontId="29" fillId="3" borderId="9" xfId="6" applyNumberFormat="1" applyFont="1" applyFill="1" applyBorder="1" applyAlignment="1">
      <alignment horizontal="center" vertical="center" wrapText="1"/>
    </xf>
    <xf numFmtId="164" fontId="29" fillId="3" borderId="13" xfId="6" applyNumberFormat="1" applyFont="1" applyFill="1" applyBorder="1" applyAlignment="1">
      <alignment horizontal="center" vertical="center" wrapText="1"/>
    </xf>
    <xf numFmtId="164" fontId="29" fillId="3" borderId="15" xfId="6" applyNumberFormat="1" applyFont="1" applyFill="1" applyBorder="1" applyAlignment="1">
      <alignment horizontal="center" vertical="center" wrapText="1"/>
    </xf>
    <xf numFmtId="164" fontId="15" fillId="3" borderId="9" xfId="6" applyNumberFormat="1" applyFont="1" applyFill="1" applyBorder="1" applyAlignment="1">
      <alignment horizontal="center" vertical="center" wrapText="1"/>
    </xf>
    <xf numFmtId="164" fontId="15" fillId="3" borderId="13" xfId="6" applyNumberFormat="1" applyFont="1" applyFill="1" applyBorder="1" applyAlignment="1">
      <alignment horizontal="center" vertical="center" wrapText="1"/>
    </xf>
    <xf numFmtId="164" fontId="15" fillId="3" borderId="15" xfId="6" applyNumberFormat="1" applyFont="1" applyFill="1" applyBorder="1" applyAlignment="1">
      <alignment horizontal="center" vertical="center" wrapText="1"/>
    </xf>
    <xf numFmtId="0" fontId="15" fillId="0" borderId="9" xfId="6" applyFont="1" applyBorder="1" applyAlignment="1">
      <alignment horizontal="center" vertical="center" wrapText="1"/>
    </xf>
    <xf numFmtId="0" fontId="15" fillId="0" borderId="9" xfId="6" applyFont="1" applyBorder="1" applyAlignment="1">
      <alignment vertical="center" wrapText="1"/>
    </xf>
    <xf numFmtId="164" fontId="29" fillId="3" borderId="9" xfId="6" applyNumberFormat="1" applyFont="1" applyFill="1" applyBorder="1" applyAlignment="1">
      <alignment horizontal="center" vertical="center" wrapText="1"/>
    </xf>
    <xf numFmtId="0" fontId="15" fillId="3" borderId="9" xfId="6" applyFont="1" applyFill="1" applyBorder="1" applyAlignment="1">
      <alignment horizontal="center" vertical="center" wrapText="1"/>
    </xf>
    <xf numFmtId="0" fontId="15" fillId="0" borderId="13" xfId="6" applyFont="1" applyBorder="1" applyAlignment="1">
      <alignment vertical="center" wrapText="1"/>
    </xf>
    <xf numFmtId="0" fontId="15" fillId="0" borderId="15" xfId="6" applyFont="1" applyBorder="1" applyAlignment="1">
      <alignment vertical="center" wrapText="1"/>
    </xf>
    <xf numFmtId="16" fontId="15" fillId="3" borderId="10" xfId="6" applyNumberFormat="1" applyFont="1" applyFill="1" applyBorder="1" applyAlignment="1">
      <alignment horizontal="center" vertical="center" wrapText="1"/>
    </xf>
    <xf numFmtId="0" fontId="15" fillId="3" borderId="9" xfId="6" applyFont="1" applyFill="1" applyBorder="1" applyAlignment="1">
      <alignment vertical="center" wrapText="1"/>
    </xf>
    <xf numFmtId="0" fontId="15" fillId="3" borderId="13" xfId="6" applyFont="1" applyFill="1" applyBorder="1" applyAlignment="1">
      <alignment vertical="center" wrapText="1"/>
    </xf>
    <xf numFmtId="4" fontId="29" fillId="0" borderId="9" xfId="6" applyNumberFormat="1" applyFont="1" applyBorder="1" applyAlignment="1">
      <alignment horizontal="center" vertical="center" wrapText="1"/>
    </xf>
    <xf numFmtId="4" fontId="16" fillId="0" borderId="9" xfId="6" applyNumberFormat="1" applyFont="1" applyBorder="1" applyAlignment="1">
      <alignment horizontal="center" vertical="center" wrapText="1"/>
    </xf>
    <xf numFmtId="4" fontId="29" fillId="0" borderId="15" xfId="6" applyNumberFormat="1" applyFont="1" applyBorder="1" applyAlignment="1">
      <alignment horizontal="center" vertical="center" wrapText="1"/>
    </xf>
    <xf numFmtId="4" fontId="16" fillId="0" borderId="15" xfId="6" applyNumberFormat="1" applyFont="1" applyBorder="1" applyAlignment="1">
      <alignment horizontal="center" vertical="center" wrapText="1"/>
    </xf>
    <xf numFmtId="0" fontId="15" fillId="3" borderId="15" xfId="6" applyFont="1" applyFill="1" applyBorder="1" applyAlignment="1">
      <alignment vertical="center" wrapText="1"/>
    </xf>
    <xf numFmtId="0" fontId="15" fillId="3" borderId="0" xfId="6" applyFont="1" applyFill="1" applyAlignment="1">
      <alignment horizontal="center" vertical="center" wrapText="1"/>
    </xf>
    <xf numFmtId="0" fontId="15" fillId="3" borderId="0" xfId="6" applyFont="1" applyFill="1" applyAlignment="1">
      <alignment horizontal="center" vertical="center" wrapText="1"/>
    </xf>
    <xf numFmtId="4" fontId="16" fillId="3" borderId="0" xfId="6" applyNumberFormat="1" applyFont="1" applyFill="1" applyAlignment="1">
      <alignment horizontal="center" vertical="center" wrapText="1"/>
    </xf>
    <xf numFmtId="164" fontId="15" fillId="3" borderId="0" xfId="6" applyNumberFormat="1" applyFont="1" applyFill="1" applyAlignment="1">
      <alignment horizontal="center" vertical="center" wrapText="1"/>
    </xf>
    <xf numFmtId="164" fontId="15" fillId="3" borderId="10" xfId="6" applyNumberFormat="1" applyFont="1" applyFill="1" applyBorder="1" applyAlignment="1">
      <alignment horizontal="center" vertical="center" wrapText="1"/>
    </xf>
    <xf numFmtId="164" fontId="15" fillId="3" borderId="0" xfId="6" applyNumberFormat="1" applyFont="1" applyFill="1" applyAlignment="1">
      <alignment horizontal="center" vertical="center" wrapText="1"/>
    </xf>
    <xf numFmtId="0" fontId="14" fillId="0" borderId="10" xfId="6" applyFont="1" applyBorder="1" applyAlignment="1">
      <alignment horizontal="center" vertical="center" wrapText="1"/>
    </xf>
    <xf numFmtId="0" fontId="15" fillId="0" borderId="10" xfId="6" applyFont="1" applyBorder="1" applyAlignment="1">
      <alignment horizontal="center" vertical="center" wrapText="1"/>
    </xf>
    <xf numFmtId="164" fontId="15" fillId="0" borderId="10" xfId="6" applyNumberFormat="1" applyFont="1" applyBorder="1" applyAlignment="1">
      <alignment horizontal="center" vertical="center" wrapText="1"/>
    </xf>
    <xf numFmtId="0" fontId="1" fillId="0" borderId="0" xfId="6"/>
    <xf numFmtId="0" fontId="14" fillId="3" borderId="10" xfId="6" applyFont="1" applyFill="1" applyBorder="1" applyAlignment="1">
      <alignment horizontal="center" vertical="center" wrapText="1"/>
    </xf>
    <xf numFmtId="0" fontId="25" fillId="3" borderId="0" xfId="6" applyFont="1" applyFill="1" applyAlignment="1">
      <alignment horizontal="center" vertical="center" wrapText="1"/>
    </xf>
    <xf numFmtId="0" fontId="24" fillId="3" borderId="0" xfId="6" applyFont="1" applyFill="1" applyAlignment="1">
      <alignment horizontal="center" vertical="center" wrapText="1"/>
    </xf>
    <xf numFmtId="0" fontId="29" fillId="3" borderId="0" xfId="6" applyFont="1" applyFill="1" applyAlignment="1">
      <alignment horizontal="center" vertical="center" wrapText="1"/>
    </xf>
    <xf numFmtId="4" fontId="29" fillId="3" borderId="0" xfId="6" applyNumberFormat="1" applyFont="1" applyFill="1" applyAlignment="1">
      <alignment horizontal="center" vertical="center" wrapText="1"/>
    </xf>
    <xf numFmtId="0" fontId="14" fillId="3" borderId="0" xfId="6" applyFont="1" applyFill="1" applyAlignment="1">
      <alignment horizontal="center" vertical="center" wrapText="1"/>
    </xf>
    <xf numFmtId="2" fontId="25" fillId="3" borderId="0" xfId="6" applyNumberFormat="1" applyFont="1" applyFill="1" applyAlignment="1">
      <alignment horizontal="center" vertical="center" wrapText="1"/>
    </xf>
    <xf numFmtId="0" fontId="31" fillId="3" borderId="0" xfId="6" applyFont="1" applyFill="1" applyAlignment="1">
      <alignment vertical="center" wrapText="1"/>
    </xf>
    <xf numFmtId="0" fontId="14" fillId="3" borderId="0" xfId="6" applyFont="1" applyFill="1" applyAlignment="1">
      <alignment horizontal="center" vertical="center" wrapText="1"/>
    </xf>
    <xf numFmtId="2" fontId="25" fillId="3" borderId="0" xfId="6" applyNumberFormat="1" applyFont="1" applyFill="1" applyAlignment="1">
      <alignment horizontal="center" vertical="center" wrapText="1"/>
    </xf>
    <xf numFmtId="0" fontId="29" fillId="0" borderId="10" xfId="6" applyFont="1" applyBorder="1" applyAlignment="1">
      <alignment horizontal="center" vertical="center" wrapText="1"/>
    </xf>
    <xf numFmtId="0" fontId="15" fillId="0" borderId="33" xfId="6" applyFont="1" applyBorder="1" applyAlignment="1">
      <alignment horizontal="center" vertical="center" wrapText="1"/>
    </xf>
    <xf numFmtId="164" fontId="15" fillId="0" borderId="9" xfId="6" applyNumberFormat="1" applyFont="1" applyBorder="1" applyAlignment="1">
      <alignment horizontal="center" vertical="center" wrapText="1"/>
    </xf>
    <xf numFmtId="0" fontId="31" fillId="3" borderId="0" xfId="6" applyFont="1" applyFill="1" applyAlignment="1">
      <alignment vertical="center" wrapText="1"/>
    </xf>
    <xf numFmtId="0" fontId="30" fillId="3" borderId="13" xfId="6" applyFont="1" applyFill="1" applyBorder="1" applyAlignment="1">
      <alignment vertical="center" wrapText="1"/>
    </xf>
    <xf numFmtId="0" fontId="15" fillId="0" borderId="34" xfId="6" applyFont="1" applyBorder="1" applyAlignment="1">
      <alignment horizontal="center" vertical="center" wrapText="1"/>
    </xf>
    <xf numFmtId="164" fontId="15" fillId="0" borderId="15" xfId="6" applyNumberFormat="1" applyFont="1" applyBorder="1" applyAlignment="1">
      <alignment horizontal="center" vertical="center" wrapText="1"/>
    </xf>
    <xf numFmtId="0" fontId="15" fillId="0" borderId="35" xfId="6" applyFont="1" applyBorder="1" applyAlignment="1">
      <alignment horizontal="center" vertical="center" wrapText="1"/>
    </xf>
    <xf numFmtId="164" fontId="15" fillId="0" borderId="9" xfId="6" applyNumberFormat="1" applyFont="1" applyBorder="1" applyAlignment="1">
      <alignment horizontal="center" vertical="center" wrapText="1"/>
    </xf>
    <xf numFmtId="0" fontId="15" fillId="0" borderId="36" xfId="6" applyFont="1" applyBorder="1" applyAlignment="1">
      <alignment horizontal="center" vertical="center" wrapText="1"/>
    </xf>
    <xf numFmtId="0" fontId="30" fillId="3" borderId="15" xfId="6" applyFont="1" applyFill="1" applyBorder="1" applyAlignment="1">
      <alignment vertical="center" wrapText="1"/>
    </xf>
    <xf numFmtId="0" fontId="17" fillId="3" borderId="9" xfId="6" applyFont="1" applyFill="1" applyBorder="1" applyAlignment="1">
      <alignment horizontal="center" vertical="center" wrapText="1"/>
    </xf>
    <xf numFmtId="4" fontId="17" fillId="3" borderId="10" xfId="6" applyNumberFormat="1" applyFont="1" applyFill="1" applyBorder="1" applyAlignment="1">
      <alignment horizontal="center" vertical="center" wrapText="1"/>
    </xf>
    <xf numFmtId="0" fontId="17" fillId="3" borderId="13" xfId="6" applyFont="1" applyFill="1" applyBorder="1" applyAlignment="1">
      <alignment horizontal="center" vertical="center" wrapText="1"/>
    </xf>
    <xf numFmtId="0" fontId="17" fillId="3" borderId="15" xfId="6" applyFont="1" applyFill="1" applyBorder="1" applyAlignment="1">
      <alignment horizontal="center" vertical="center" wrapText="1"/>
    </xf>
    <xf numFmtId="0" fontId="28" fillId="0" borderId="9" xfId="6" applyFont="1" applyBorder="1" applyAlignment="1">
      <alignment horizontal="center" vertical="center"/>
    </xf>
    <xf numFmtId="164" fontId="32" fillId="0" borderId="9" xfId="6" applyNumberFormat="1" applyFont="1" applyBorder="1" applyAlignment="1">
      <alignment horizontal="center" vertical="center" wrapText="1"/>
    </xf>
    <xf numFmtId="164" fontId="32" fillId="0" borderId="13" xfId="6" applyNumberFormat="1" applyFont="1" applyBorder="1" applyAlignment="1">
      <alignment horizontal="center" vertical="center" wrapText="1"/>
    </xf>
    <xf numFmtId="164" fontId="32" fillId="0" borderId="15" xfId="6" applyNumberFormat="1" applyFont="1" applyBorder="1" applyAlignment="1">
      <alignment horizontal="center" vertical="center" wrapText="1"/>
    </xf>
    <xf numFmtId="0" fontId="15" fillId="0" borderId="9" xfId="6" applyFont="1" applyBorder="1" applyAlignment="1">
      <alignment horizontal="center" wrapText="1"/>
    </xf>
    <xf numFmtId="0" fontId="15" fillId="0" borderId="13" xfId="6" applyFont="1" applyBorder="1" applyAlignment="1">
      <alignment horizontal="center" wrapText="1"/>
    </xf>
    <xf numFmtId="0" fontId="15" fillId="0" borderId="15" xfId="6" applyFont="1" applyBorder="1" applyAlignment="1">
      <alignment horizontal="center" wrapText="1"/>
    </xf>
    <xf numFmtId="4" fontId="15" fillId="0" borderId="9" xfId="6" applyNumberFormat="1" applyFont="1" applyBorder="1" applyAlignment="1">
      <alignment horizontal="center" vertical="center" wrapText="1"/>
    </xf>
    <xf numFmtId="4" fontId="16" fillId="0" borderId="35" xfId="6" applyNumberFormat="1" applyFont="1" applyBorder="1" applyAlignment="1">
      <alignment horizontal="center" vertical="center" wrapText="1"/>
    </xf>
    <xf numFmtId="0" fontId="15" fillId="0" borderId="10" xfId="6" applyFont="1" applyBorder="1" applyAlignment="1">
      <alignment vertical="center" wrapText="1"/>
    </xf>
    <xf numFmtId="0" fontId="15" fillId="0" borderId="10" xfId="6" applyFont="1" applyBorder="1" applyAlignment="1">
      <alignment horizontal="center" wrapText="1"/>
    </xf>
    <xf numFmtId="164" fontId="32" fillId="3" borderId="13" xfId="6" applyNumberFormat="1" applyFont="1" applyFill="1" applyBorder="1" applyAlignment="1">
      <alignment horizontal="center" vertical="center" wrapText="1"/>
    </xf>
    <xf numFmtId="0" fontId="1" fillId="0" borderId="13" xfId="6" applyBorder="1" applyAlignment="1">
      <alignment horizontal="center" vertical="center" wrapText="1"/>
    </xf>
    <xf numFmtId="0" fontId="1" fillId="0" borderId="15" xfId="6" applyBorder="1" applyAlignment="1">
      <alignment horizontal="center" vertical="center" wrapText="1"/>
    </xf>
    <xf numFmtId="0" fontId="15" fillId="3" borderId="15" xfId="6" applyFont="1" applyFill="1" applyBorder="1" applyAlignment="1">
      <alignment horizontal="center" vertical="center" wrapText="1"/>
    </xf>
    <xf numFmtId="164" fontId="32" fillId="3" borderId="15" xfId="6" applyNumberFormat="1" applyFont="1" applyFill="1" applyBorder="1" applyAlignment="1">
      <alignment horizontal="center" vertical="center" wrapText="1"/>
    </xf>
    <xf numFmtId="0" fontId="24" fillId="3" borderId="15" xfId="6" applyFont="1" applyFill="1" applyBorder="1" applyAlignment="1">
      <alignment horizontal="center" vertical="center" wrapText="1"/>
    </xf>
    <xf numFmtId="0" fontId="15" fillId="0" borderId="15" xfId="6" applyFont="1" applyBorder="1" applyAlignment="1">
      <alignment horizontal="center" vertical="center" wrapText="1"/>
    </xf>
    <xf numFmtId="4" fontId="17" fillId="0" borderId="15" xfId="6" applyNumberFormat="1" applyFont="1" applyBorder="1" applyAlignment="1">
      <alignment horizontal="center" vertical="center" wrapText="1"/>
    </xf>
    <xf numFmtId="4" fontId="24" fillId="0" borderId="15" xfId="6" applyNumberFormat="1" applyFont="1" applyBorder="1" applyAlignment="1">
      <alignment horizontal="center" vertical="center" wrapText="1"/>
    </xf>
    <xf numFmtId="0" fontId="24" fillId="3" borderId="10" xfId="6" applyFont="1" applyFill="1" applyBorder="1" applyAlignment="1">
      <alignment horizontal="center" vertical="center" wrapText="1"/>
    </xf>
    <xf numFmtId="4" fontId="24" fillId="0" borderId="10" xfId="6" applyNumberFormat="1" applyFont="1" applyBorder="1" applyAlignment="1">
      <alignment horizontal="center" vertical="center" wrapText="1"/>
    </xf>
    <xf numFmtId="14" fontId="15" fillId="3" borderId="10" xfId="6" applyNumberFormat="1" applyFont="1" applyFill="1" applyBorder="1" applyAlignment="1">
      <alignment horizontal="center" vertical="center" wrapText="1"/>
    </xf>
    <xf numFmtId="4" fontId="15" fillId="0" borderId="9" xfId="6" applyNumberFormat="1" applyFont="1" applyBorder="1" applyAlignment="1">
      <alignment horizontal="center" vertical="center" wrapText="1"/>
    </xf>
    <xf numFmtId="4" fontId="15" fillId="0" borderId="15" xfId="6" applyNumberFormat="1" applyFont="1" applyBorder="1" applyAlignment="1">
      <alignment horizontal="center" vertical="center" wrapText="1"/>
    </xf>
    <xf numFmtId="0" fontId="15" fillId="3" borderId="15" xfId="6" applyFont="1" applyFill="1" applyBorder="1" applyAlignment="1">
      <alignment horizontal="center" wrapText="1"/>
    </xf>
    <xf numFmtId="0" fontId="33" fillId="3" borderId="10" xfId="6" applyFont="1" applyFill="1" applyBorder="1" applyAlignment="1">
      <alignment horizontal="center" vertical="center" wrapText="1"/>
    </xf>
    <xf numFmtId="0" fontId="33" fillId="3" borderId="9" xfId="6" applyFont="1" applyFill="1" applyBorder="1" applyAlignment="1">
      <alignment horizontal="center" vertical="center" wrapText="1"/>
    </xf>
    <xf numFmtId="0" fontId="33" fillId="3" borderId="13" xfId="6" applyFont="1" applyFill="1" applyBorder="1" applyAlignment="1">
      <alignment horizontal="center" vertical="center" wrapText="1"/>
    </xf>
    <xf numFmtId="0" fontId="33" fillId="3" borderId="15" xfId="6" applyFont="1" applyFill="1" applyBorder="1" applyAlignment="1">
      <alignment horizontal="center" vertical="center" wrapText="1"/>
    </xf>
    <xf numFmtId="0" fontId="28" fillId="3" borderId="9" xfId="6" applyFont="1" applyFill="1" applyBorder="1" applyAlignment="1">
      <alignment horizontal="center" vertical="center"/>
    </xf>
    <xf numFmtId="0" fontId="28" fillId="3" borderId="13" xfId="6" applyFont="1" applyFill="1" applyBorder="1" applyAlignment="1">
      <alignment horizontal="center" vertical="center"/>
    </xf>
    <xf numFmtId="0" fontId="28" fillId="3" borderId="15" xfId="6" applyFont="1" applyFill="1" applyBorder="1" applyAlignment="1">
      <alignment horizontal="center" vertical="center"/>
    </xf>
    <xf numFmtId="0" fontId="1" fillId="3" borderId="9" xfId="6" applyFill="1" applyBorder="1" applyAlignment="1">
      <alignment horizontal="center" vertical="center"/>
    </xf>
    <xf numFmtId="0" fontId="1" fillId="3" borderId="13" xfId="6" applyFill="1" applyBorder="1" applyAlignment="1">
      <alignment horizontal="center" vertical="center"/>
    </xf>
    <xf numFmtId="0" fontId="1" fillId="3" borderId="15" xfId="6" applyFill="1" applyBorder="1" applyAlignment="1">
      <alignment horizontal="center" vertical="center"/>
    </xf>
    <xf numFmtId="0" fontId="28" fillId="3" borderId="9" xfId="6" applyFont="1" applyFill="1" applyBorder="1" applyAlignment="1">
      <alignment horizontal="center" vertical="center" wrapText="1"/>
    </xf>
    <xf numFmtId="0" fontId="28" fillId="3" borderId="13" xfId="6" applyFont="1" applyFill="1" applyBorder="1" applyAlignment="1">
      <alignment horizontal="center" vertical="center" wrapText="1"/>
    </xf>
    <xf numFmtId="0" fontId="28" fillId="3" borderId="15" xfId="6" applyFont="1" applyFill="1" applyBorder="1" applyAlignment="1">
      <alignment horizontal="center" vertical="center" wrapText="1"/>
    </xf>
    <xf numFmtId="0" fontId="20" fillId="3" borderId="9" xfId="6" applyFont="1" applyFill="1" applyBorder="1" applyAlignment="1">
      <alignment horizontal="center" vertical="center"/>
    </xf>
    <xf numFmtId="0" fontId="15" fillId="3" borderId="13" xfId="6" applyFont="1" applyFill="1" applyBorder="1" applyAlignment="1">
      <alignment horizontal="center" wrapText="1"/>
    </xf>
    <xf numFmtId="0" fontId="20" fillId="3" borderId="13" xfId="6" applyFont="1" applyFill="1" applyBorder="1" applyAlignment="1">
      <alignment horizontal="center" vertical="center"/>
    </xf>
    <xf numFmtId="0" fontId="20" fillId="3" borderId="15" xfId="6" applyFont="1" applyFill="1" applyBorder="1" applyAlignment="1">
      <alignment horizontal="center" vertical="center"/>
    </xf>
    <xf numFmtId="0" fontId="14" fillId="3" borderId="33" xfId="6" applyFont="1" applyFill="1" applyBorder="1" applyAlignment="1">
      <alignment horizontal="center" vertical="center" wrapText="1"/>
    </xf>
    <xf numFmtId="0" fontId="14" fillId="3" borderId="36" xfId="6" applyFont="1" applyFill="1" applyBorder="1" applyAlignment="1">
      <alignment horizontal="center" vertical="center" wrapText="1"/>
    </xf>
    <xf numFmtId="0" fontId="14" fillId="3" borderId="34" xfId="6" applyFont="1" applyFill="1" applyBorder="1" applyAlignment="1">
      <alignment horizontal="center" vertical="center" wrapText="1"/>
    </xf>
    <xf numFmtId="0" fontId="15" fillId="3" borderId="33" xfId="6" applyFont="1" applyFill="1" applyBorder="1" applyAlignment="1">
      <alignment horizontal="center" vertical="center" wrapText="1"/>
    </xf>
    <xf numFmtId="0" fontId="15" fillId="3" borderId="36" xfId="6" applyFont="1" applyFill="1" applyBorder="1" applyAlignment="1">
      <alignment horizontal="center" vertical="center" wrapText="1"/>
    </xf>
    <xf numFmtId="0" fontId="15" fillId="3" borderId="34" xfId="6" applyFont="1" applyFill="1" applyBorder="1" applyAlignment="1">
      <alignment horizontal="center" vertical="center" wrapText="1"/>
    </xf>
    <xf numFmtId="0" fontId="29" fillId="3" borderId="9" xfId="6" applyFont="1" applyFill="1" applyBorder="1" applyAlignment="1">
      <alignment horizontal="center" wrapText="1"/>
    </xf>
    <xf numFmtId="0" fontId="29" fillId="3" borderId="9" xfId="6" applyFont="1" applyFill="1" applyBorder="1" applyAlignment="1">
      <alignment horizontal="center" vertical="center"/>
    </xf>
    <xf numFmtId="1" fontId="29" fillId="3" borderId="9" xfId="6" applyNumberFormat="1" applyFont="1" applyFill="1" applyBorder="1" applyAlignment="1">
      <alignment horizontal="center" vertical="center" wrapText="1"/>
    </xf>
    <xf numFmtId="0" fontId="29" fillId="3" borderId="13" xfId="6" applyFont="1" applyFill="1" applyBorder="1" applyAlignment="1">
      <alignment horizontal="center" wrapText="1"/>
    </xf>
    <xf numFmtId="0" fontId="29" fillId="3" borderId="13" xfId="6" applyFont="1" applyFill="1" applyBorder="1" applyAlignment="1">
      <alignment horizontal="center" vertical="center"/>
    </xf>
    <xf numFmtId="1" fontId="29" fillId="3" borderId="13" xfId="6" applyNumberFormat="1" applyFont="1" applyFill="1" applyBorder="1" applyAlignment="1">
      <alignment horizontal="center" vertical="center" wrapText="1"/>
    </xf>
    <xf numFmtId="0" fontId="29" fillId="3" borderId="15" xfId="6" applyFont="1" applyFill="1" applyBorder="1" applyAlignment="1">
      <alignment horizontal="center" wrapText="1"/>
    </xf>
    <xf numFmtId="0" fontId="29" fillId="3" borderId="15" xfId="6" applyFont="1" applyFill="1" applyBorder="1" applyAlignment="1">
      <alignment horizontal="center" vertical="center"/>
    </xf>
    <xf numFmtId="1" fontId="29" fillId="3" borderId="15" xfId="6" applyNumberFormat="1" applyFont="1" applyFill="1" applyBorder="1" applyAlignment="1">
      <alignment horizontal="center" vertical="center" wrapText="1"/>
    </xf>
    <xf numFmtId="9" fontId="28" fillId="3" borderId="9" xfId="5" applyFont="1" applyFill="1" applyBorder="1" applyAlignment="1">
      <alignment horizontal="center" vertical="center"/>
    </xf>
    <xf numFmtId="9" fontId="28" fillId="3" borderId="13" xfId="5" applyFont="1" applyFill="1" applyBorder="1" applyAlignment="1">
      <alignment horizontal="center" vertical="center"/>
    </xf>
    <xf numFmtId="9" fontId="28" fillId="3" borderId="15" xfId="5" applyFont="1" applyFill="1" applyBorder="1" applyAlignment="1">
      <alignment horizontal="center" vertical="center"/>
    </xf>
    <xf numFmtId="49" fontId="17" fillId="3" borderId="10" xfId="6" applyNumberFormat="1" applyFont="1" applyFill="1" applyBorder="1" applyAlignment="1">
      <alignment horizontal="center" vertical="center" wrapText="1"/>
    </xf>
    <xf numFmtId="9" fontId="53" fillId="6" borderId="9" xfId="3" applyNumberFormat="1" applyFont="1" applyBorder="1" applyAlignment="1">
      <alignment horizontal="center" vertical="center"/>
    </xf>
    <xf numFmtId="9" fontId="53" fillId="6" borderId="13" xfId="3" applyNumberFormat="1" applyFont="1" applyBorder="1" applyAlignment="1">
      <alignment horizontal="center" vertical="center"/>
    </xf>
    <xf numFmtId="9" fontId="53" fillId="6" borderId="15" xfId="3" applyNumberFormat="1" applyFont="1" applyBorder="1" applyAlignment="1">
      <alignment horizontal="center" vertical="center"/>
    </xf>
    <xf numFmtId="4" fontId="15" fillId="0" borderId="10" xfId="6" applyNumberFormat="1" applyFont="1" applyBorder="1" applyAlignment="1">
      <alignment horizontal="center"/>
    </xf>
    <xf numFmtId="0" fontId="20" fillId="3" borderId="9" xfId="6" applyFont="1" applyFill="1" applyBorder="1" applyAlignment="1">
      <alignment horizontal="center" vertical="center" wrapText="1"/>
    </xf>
    <xf numFmtId="0" fontId="20" fillId="3" borderId="13" xfId="6" applyFont="1" applyFill="1" applyBorder="1" applyAlignment="1">
      <alignment horizontal="center" vertical="center" wrapText="1"/>
    </xf>
    <xf numFmtId="0" fontId="20" fillId="3" borderId="15" xfId="6" applyFont="1" applyFill="1" applyBorder="1" applyAlignment="1">
      <alignment horizontal="center" vertical="center" wrapText="1"/>
    </xf>
    <xf numFmtId="0" fontId="1" fillId="0" borderId="0" xfId="6" applyAlignment="1">
      <alignment horizontal="center"/>
    </xf>
    <xf numFmtId="0" fontId="20" fillId="3" borderId="0" xfId="6" applyFont="1" applyFill="1"/>
    <xf numFmtId="0" fontId="1" fillId="3" borderId="0" xfId="6" applyFill="1" applyAlignment="1">
      <alignment wrapText="1"/>
    </xf>
    <xf numFmtId="4" fontId="1" fillId="0" borderId="0" xfId="6" applyNumberFormat="1"/>
    <xf numFmtId="0" fontId="15" fillId="0" borderId="11" xfId="6" applyFont="1" applyBorder="1" applyAlignment="1">
      <alignment horizontal="center" vertical="center" wrapText="1"/>
    </xf>
    <xf numFmtId="0" fontId="15" fillId="0" borderId="12" xfId="6" applyFont="1" applyBorder="1" applyAlignment="1">
      <alignment horizontal="center" vertical="center" wrapText="1"/>
    </xf>
    <xf numFmtId="0" fontId="17" fillId="0" borderId="10" xfId="6" applyFont="1" applyBorder="1" applyAlignment="1">
      <alignment horizontal="left" vertical="center" wrapText="1"/>
    </xf>
    <xf numFmtId="2" fontId="16" fillId="0" borderId="10" xfId="6" applyNumberFormat="1" applyFont="1" applyBorder="1" applyAlignment="1">
      <alignment horizontal="center" vertical="center" wrapText="1"/>
    </xf>
    <xf numFmtId="0" fontId="1" fillId="0" borderId="9" xfId="6" applyBorder="1" applyAlignment="1">
      <alignment horizontal="center"/>
    </xf>
    <xf numFmtId="0" fontId="15" fillId="0" borderId="9" xfId="6" applyFont="1" applyBorder="1" applyAlignment="1">
      <alignment horizontal="left" vertical="center" wrapText="1"/>
    </xf>
    <xf numFmtId="0" fontId="15" fillId="0" borderId="13" xfId="6" applyFont="1" applyBorder="1" applyAlignment="1">
      <alignment horizontal="left" vertical="center" wrapText="1"/>
    </xf>
    <xf numFmtId="0" fontId="15" fillId="0" borderId="15" xfId="6" applyFont="1" applyBorder="1" applyAlignment="1">
      <alignment horizontal="left" vertical="center" wrapText="1"/>
    </xf>
    <xf numFmtId="0" fontId="15" fillId="3" borderId="10" xfId="6" applyFont="1" applyFill="1" applyBorder="1" applyAlignment="1">
      <alignment vertical="center" wrapText="1"/>
    </xf>
    <xf numFmtId="0" fontId="54" fillId="3" borderId="9" xfId="6" applyFont="1" applyFill="1" applyBorder="1" applyAlignment="1">
      <alignment horizontal="center" vertical="center" wrapText="1"/>
    </xf>
    <xf numFmtId="0" fontId="54" fillId="3" borderId="13" xfId="6" applyFont="1" applyFill="1" applyBorder="1" applyAlignment="1">
      <alignment horizontal="center" vertical="center" wrapText="1"/>
    </xf>
    <xf numFmtId="0" fontId="54" fillId="3" borderId="15" xfId="6" applyFont="1" applyFill="1" applyBorder="1" applyAlignment="1">
      <alignment horizontal="center" vertical="center" wrapText="1"/>
    </xf>
    <xf numFmtId="0" fontId="15" fillId="0" borderId="10" xfId="6" applyFont="1" applyBorder="1" applyAlignment="1">
      <alignment vertical="center" wrapText="1"/>
    </xf>
  </cellXfs>
  <cellStyles count="8">
    <cellStyle name="Вывод" xfId="3" builtinId="21"/>
    <cellStyle name="Обычный" xfId="0" builtinId="0"/>
    <cellStyle name="Обычный 2" xfId="1" xr:uid="{98BEC37E-20AF-48D6-86E5-9302724F05C4}"/>
    <cellStyle name="Обычный 2 2" xfId="6" xr:uid="{FADF9138-D2B4-4C57-AFB2-E2EC4C08743F}"/>
    <cellStyle name="Обычный 3" xfId="4" xr:uid="{A7B0BFBD-7434-48C7-A3FC-DAD41EFD525E}"/>
    <cellStyle name="Обычный 4" xfId="7" xr:uid="{1A7DEE15-1D26-47D9-A990-AD84F28B1AA8}"/>
    <cellStyle name="Процентный 2" xfId="5" xr:uid="{C039C840-BA1A-41BD-A1EF-A689A0F2ABE5}"/>
    <cellStyle name="Финансовый 2" xfId="2" xr:uid="{56D0D7D8-FDEF-4F97-A22A-5C606E4C60F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3FDAF-CDD6-4CDE-A999-88B6A68E5CA0}">
  <sheetPr>
    <pageSetUpPr fitToPage="1"/>
  </sheetPr>
  <dimension ref="A1:Z411"/>
  <sheetViews>
    <sheetView view="pageBreakPreview" zoomScale="115" zoomScaleNormal="115" zoomScaleSheetLayoutView="115" workbookViewId="0">
      <selection activeCell="F29" sqref="F29"/>
    </sheetView>
  </sheetViews>
  <sheetFormatPr defaultRowHeight="15" x14ac:dyDescent="0.25"/>
  <cols>
    <col min="1" max="1" width="9.140625" style="586"/>
    <col min="2" max="2" width="32" style="586" customWidth="1"/>
    <col min="3" max="3" width="9.140625" style="586"/>
    <col min="4" max="4" width="9.140625" style="686"/>
    <col min="5" max="5" width="11.42578125" style="784" customWidth="1"/>
    <col min="6" max="6" width="11.85546875" style="784" customWidth="1"/>
    <col min="7" max="7" width="9.140625" style="686"/>
    <col min="8" max="8" width="23.85546875" style="782" customWidth="1"/>
    <col min="9" max="9" width="11.28515625" style="586" customWidth="1"/>
    <col min="10" max="10" width="12.140625" style="592" customWidth="1"/>
    <col min="11" max="11" width="9.140625" style="586"/>
    <col min="12" max="12" width="13.28515625" style="586" customWidth="1"/>
    <col min="13" max="13" width="14" style="586" customWidth="1"/>
    <col min="14" max="257" width="9.140625" style="586"/>
    <col min="258" max="258" width="32" style="586" customWidth="1"/>
    <col min="259" max="260" width="9.140625" style="586"/>
    <col min="261" max="261" width="11.42578125" style="586" customWidth="1"/>
    <col min="262" max="262" width="11.85546875" style="586" customWidth="1"/>
    <col min="263" max="263" width="9.140625" style="586"/>
    <col min="264" max="264" width="23.85546875" style="586" customWidth="1"/>
    <col min="265" max="265" width="11.28515625" style="586" customWidth="1"/>
    <col min="266" max="266" width="12.140625" style="586" customWidth="1"/>
    <col min="267" max="267" width="9.140625" style="586"/>
    <col min="268" max="268" width="13.28515625" style="586" customWidth="1"/>
    <col min="269" max="269" width="14" style="586" customWidth="1"/>
    <col min="270" max="513" width="9.140625" style="586"/>
    <col min="514" max="514" width="32" style="586" customWidth="1"/>
    <col min="515" max="516" width="9.140625" style="586"/>
    <col min="517" max="517" width="11.42578125" style="586" customWidth="1"/>
    <col min="518" max="518" width="11.85546875" style="586" customWidth="1"/>
    <col min="519" max="519" width="9.140625" style="586"/>
    <col min="520" max="520" width="23.85546875" style="586" customWidth="1"/>
    <col min="521" max="521" width="11.28515625" style="586" customWidth="1"/>
    <col min="522" max="522" width="12.140625" style="586" customWidth="1"/>
    <col min="523" max="523" width="9.140625" style="586"/>
    <col min="524" max="524" width="13.28515625" style="586" customWidth="1"/>
    <col min="525" max="525" width="14" style="586" customWidth="1"/>
    <col min="526" max="769" width="9.140625" style="586"/>
    <col min="770" max="770" width="32" style="586" customWidth="1"/>
    <col min="771" max="772" width="9.140625" style="586"/>
    <col min="773" max="773" width="11.42578125" style="586" customWidth="1"/>
    <col min="774" max="774" width="11.85546875" style="586" customWidth="1"/>
    <col min="775" max="775" width="9.140625" style="586"/>
    <col min="776" max="776" width="23.85546875" style="586" customWidth="1"/>
    <col min="777" max="777" width="11.28515625" style="586" customWidth="1"/>
    <col min="778" max="778" width="12.140625" style="586" customWidth="1"/>
    <col min="779" max="779" width="9.140625" style="586"/>
    <col min="780" max="780" width="13.28515625" style="586" customWidth="1"/>
    <col min="781" max="781" width="14" style="586" customWidth="1"/>
    <col min="782" max="1025" width="9.140625" style="586"/>
    <col min="1026" max="1026" width="32" style="586" customWidth="1"/>
    <col min="1027" max="1028" width="9.140625" style="586"/>
    <col min="1029" max="1029" width="11.42578125" style="586" customWidth="1"/>
    <col min="1030" max="1030" width="11.85546875" style="586" customWidth="1"/>
    <col min="1031" max="1031" width="9.140625" style="586"/>
    <col min="1032" max="1032" width="23.85546875" style="586" customWidth="1"/>
    <col min="1033" max="1033" width="11.28515625" style="586" customWidth="1"/>
    <col min="1034" max="1034" width="12.140625" style="586" customWidth="1"/>
    <col min="1035" max="1035" width="9.140625" style="586"/>
    <col min="1036" max="1036" width="13.28515625" style="586" customWidth="1"/>
    <col min="1037" max="1037" width="14" style="586" customWidth="1"/>
    <col min="1038" max="1281" width="9.140625" style="586"/>
    <col min="1282" max="1282" width="32" style="586" customWidth="1"/>
    <col min="1283" max="1284" width="9.140625" style="586"/>
    <col min="1285" max="1285" width="11.42578125" style="586" customWidth="1"/>
    <col min="1286" max="1286" width="11.85546875" style="586" customWidth="1"/>
    <col min="1287" max="1287" width="9.140625" style="586"/>
    <col min="1288" max="1288" width="23.85546875" style="586" customWidth="1"/>
    <col min="1289" max="1289" width="11.28515625" style="586" customWidth="1"/>
    <col min="1290" max="1290" width="12.140625" style="586" customWidth="1"/>
    <col min="1291" max="1291" width="9.140625" style="586"/>
    <col min="1292" max="1292" width="13.28515625" style="586" customWidth="1"/>
    <col min="1293" max="1293" width="14" style="586" customWidth="1"/>
    <col min="1294" max="1537" width="9.140625" style="586"/>
    <col min="1538" max="1538" width="32" style="586" customWidth="1"/>
    <col min="1539" max="1540" width="9.140625" style="586"/>
    <col min="1541" max="1541" width="11.42578125" style="586" customWidth="1"/>
    <col min="1542" max="1542" width="11.85546875" style="586" customWidth="1"/>
    <col min="1543" max="1543" width="9.140625" style="586"/>
    <col min="1544" max="1544" width="23.85546875" style="586" customWidth="1"/>
    <col min="1545" max="1545" width="11.28515625" style="586" customWidth="1"/>
    <col min="1546" max="1546" width="12.140625" style="586" customWidth="1"/>
    <col min="1547" max="1547" width="9.140625" style="586"/>
    <col min="1548" max="1548" width="13.28515625" style="586" customWidth="1"/>
    <col min="1549" max="1549" width="14" style="586" customWidth="1"/>
    <col min="1550" max="1793" width="9.140625" style="586"/>
    <col min="1794" max="1794" width="32" style="586" customWidth="1"/>
    <col min="1795" max="1796" width="9.140625" style="586"/>
    <col min="1797" max="1797" width="11.42578125" style="586" customWidth="1"/>
    <col min="1798" max="1798" width="11.85546875" style="586" customWidth="1"/>
    <col min="1799" max="1799" width="9.140625" style="586"/>
    <col min="1800" max="1800" width="23.85546875" style="586" customWidth="1"/>
    <col min="1801" max="1801" width="11.28515625" style="586" customWidth="1"/>
    <col min="1802" max="1802" width="12.140625" style="586" customWidth="1"/>
    <col min="1803" max="1803" width="9.140625" style="586"/>
    <col min="1804" max="1804" width="13.28515625" style="586" customWidth="1"/>
    <col min="1805" max="1805" width="14" style="586" customWidth="1"/>
    <col min="1806" max="2049" width="9.140625" style="586"/>
    <col min="2050" max="2050" width="32" style="586" customWidth="1"/>
    <col min="2051" max="2052" width="9.140625" style="586"/>
    <col min="2053" max="2053" width="11.42578125" style="586" customWidth="1"/>
    <col min="2054" max="2054" width="11.85546875" style="586" customWidth="1"/>
    <col min="2055" max="2055" width="9.140625" style="586"/>
    <col min="2056" max="2056" width="23.85546875" style="586" customWidth="1"/>
    <col min="2057" max="2057" width="11.28515625" style="586" customWidth="1"/>
    <col min="2058" max="2058" width="12.140625" style="586" customWidth="1"/>
    <col min="2059" max="2059" width="9.140625" style="586"/>
    <col min="2060" max="2060" width="13.28515625" style="586" customWidth="1"/>
    <col min="2061" max="2061" width="14" style="586" customWidth="1"/>
    <col min="2062" max="2305" width="9.140625" style="586"/>
    <col min="2306" max="2306" width="32" style="586" customWidth="1"/>
    <col min="2307" max="2308" width="9.140625" style="586"/>
    <col min="2309" max="2309" width="11.42578125" style="586" customWidth="1"/>
    <col min="2310" max="2310" width="11.85546875" style="586" customWidth="1"/>
    <col min="2311" max="2311" width="9.140625" style="586"/>
    <col min="2312" max="2312" width="23.85546875" style="586" customWidth="1"/>
    <col min="2313" max="2313" width="11.28515625" style="586" customWidth="1"/>
    <col min="2314" max="2314" width="12.140625" style="586" customWidth="1"/>
    <col min="2315" max="2315" width="9.140625" style="586"/>
    <col min="2316" max="2316" width="13.28515625" style="586" customWidth="1"/>
    <col min="2317" max="2317" width="14" style="586" customWidth="1"/>
    <col min="2318" max="2561" width="9.140625" style="586"/>
    <col min="2562" max="2562" width="32" style="586" customWidth="1"/>
    <col min="2563" max="2564" width="9.140625" style="586"/>
    <col min="2565" max="2565" width="11.42578125" style="586" customWidth="1"/>
    <col min="2566" max="2566" width="11.85546875" style="586" customWidth="1"/>
    <col min="2567" max="2567" width="9.140625" style="586"/>
    <col min="2568" max="2568" width="23.85546875" style="586" customWidth="1"/>
    <col min="2569" max="2569" width="11.28515625" style="586" customWidth="1"/>
    <col min="2570" max="2570" width="12.140625" style="586" customWidth="1"/>
    <col min="2571" max="2571" width="9.140625" style="586"/>
    <col min="2572" max="2572" width="13.28515625" style="586" customWidth="1"/>
    <col min="2573" max="2573" width="14" style="586" customWidth="1"/>
    <col min="2574" max="2817" width="9.140625" style="586"/>
    <col min="2818" max="2818" width="32" style="586" customWidth="1"/>
    <col min="2819" max="2820" width="9.140625" style="586"/>
    <col min="2821" max="2821" width="11.42578125" style="586" customWidth="1"/>
    <col min="2822" max="2822" width="11.85546875" style="586" customWidth="1"/>
    <col min="2823" max="2823" width="9.140625" style="586"/>
    <col min="2824" max="2824" width="23.85546875" style="586" customWidth="1"/>
    <col min="2825" max="2825" width="11.28515625" style="586" customWidth="1"/>
    <col min="2826" max="2826" width="12.140625" style="586" customWidth="1"/>
    <col min="2827" max="2827" width="9.140625" style="586"/>
    <col min="2828" max="2828" width="13.28515625" style="586" customWidth="1"/>
    <col min="2829" max="2829" width="14" style="586" customWidth="1"/>
    <col min="2830" max="3073" width="9.140625" style="586"/>
    <col min="3074" max="3074" width="32" style="586" customWidth="1"/>
    <col min="3075" max="3076" width="9.140625" style="586"/>
    <col min="3077" max="3077" width="11.42578125" style="586" customWidth="1"/>
    <col min="3078" max="3078" width="11.85546875" style="586" customWidth="1"/>
    <col min="3079" max="3079" width="9.140625" style="586"/>
    <col min="3080" max="3080" width="23.85546875" style="586" customWidth="1"/>
    <col min="3081" max="3081" width="11.28515625" style="586" customWidth="1"/>
    <col min="3082" max="3082" width="12.140625" style="586" customWidth="1"/>
    <col min="3083" max="3083" width="9.140625" style="586"/>
    <col min="3084" max="3084" width="13.28515625" style="586" customWidth="1"/>
    <col min="3085" max="3085" width="14" style="586" customWidth="1"/>
    <col min="3086" max="3329" width="9.140625" style="586"/>
    <col min="3330" max="3330" width="32" style="586" customWidth="1"/>
    <col min="3331" max="3332" width="9.140625" style="586"/>
    <col min="3333" max="3333" width="11.42578125" style="586" customWidth="1"/>
    <col min="3334" max="3334" width="11.85546875" style="586" customWidth="1"/>
    <col min="3335" max="3335" width="9.140625" style="586"/>
    <col min="3336" max="3336" width="23.85546875" style="586" customWidth="1"/>
    <col min="3337" max="3337" width="11.28515625" style="586" customWidth="1"/>
    <col min="3338" max="3338" width="12.140625" style="586" customWidth="1"/>
    <col min="3339" max="3339" width="9.140625" style="586"/>
    <col min="3340" max="3340" width="13.28515625" style="586" customWidth="1"/>
    <col min="3341" max="3341" width="14" style="586" customWidth="1"/>
    <col min="3342" max="3585" width="9.140625" style="586"/>
    <col min="3586" max="3586" width="32" style="586" customWidth="1"/>
    <col min="3587" max="3588" width="9.140625" style="586"/>
    <col min="3589" max="3589" width="11.42578125" style="586" customWidth="1"/>
    <col min="3590" max="3590" width="11.85546875" style="586" customWidth="1"/>
    <col min="3591" max="3591" width="9.140625" style="586"/>
    <col min="3592" max="3592" width="23.85546875" style="586" customWidth="1"/>
    <col min="3593" max="3593" width="11.28515625" style="586" customWidth="1"/>
    <col min="3594" max="3594" width="12.140625" style="586" customWidth="1"/>
    <col min="3595" max="3595" width="9.140625" style="586"/>
    <col min="3596" max="3596" width="13.28515625" style="586" customWidth="1"/>
    <col min="3597" max="3597" width="14" style="586" customWidth="1"/>
    <col min="3598" max="3841" width="9.140625" style="586"/>
    <col min="3842" max="3842" width="32" style="586" customWidth="1"/>
    <col min="3843" max="3844" width="9.140625" style="586"/>
    <col min="3845" max="3845" width="11.42578125" style="586" customWidth="1"/>
    <col min="3846" max="3846" width="11.85546875" style="586" customWidth="1"/>
    <col min="3847" max="3847" width="9.140625" style="586"/>
    <col min="3848" max="3848" width="23.85546875" style="586" customWidth="1"/>
    <col min="3849" max="3849" width="11.28515625" style="586" customWidth="1"/>
    <col min="3850" max="3850" width="12.140625" style="586" customWidth="1"/>
    <col min="3851" max="3851" width="9.140625" style="586"/>
    <col min="3852" max="3852" width="13.28515625" style="586" customWidth="1"/>
    <col min="3853" max="3853" width="14" style="586" customWidth="1"/>
    <col min="3854" max="4097" width="9.140625" style="586"/>
    <col min="4098" max="4098" width="32" style="586" customWidth="1"/>
    <col min="4099" max="4100" width="9.140625" style="586"/>
    <col min="4101" max="4101" width="11.42578125" style="586" customWidth="1"/>
    <col min="4102" max="4102" width="11.85546875" style="586" customWidth="1"/>
    <col min="4103" max="4103" width="9.140625" style="586"/>
    <col min="4104" max="4104" width="23.85546875" style="586" customWidth="1"/>
    <col min="4105" max="4105" width="11.28515625" style="586" customWidth="1"/>
    <col min="4106" max="4106" width="12.140625" style="586" customWidth="1"/>
    <col min="4107" max="4107" width="9.140625" style="586"/>
    <col min="4108" max="4108" width="13.28515625" style="586" customWidth="1"/>
    <col min="4109" max="4109" width="14" style="586" customWidth="1"/>
    <col min="4110" max="4353" width="9.140625" style="586"/>
    <col min="4354" max="4354" width="32" style="586" customWidth="1"/>
    <col min="4355" max="4356" width="9.140625" style="586"/>
    <col min="4357" max="4357" width="11.42578125" style="586" customWidth="1"/>
    <col min="4358" max="4358" width="11.85546875" style="586" customWidth="1"/>
    <col min="4359" max="4359" width="9.140625" style="586"/>
    <col min="4360" max="4360" width="23.85546875" style="586" customWidth="1"/>
    <col min="4361" max="4361" width="11.28515625" style="586" customWidth="1"/>
    <col min="4362" max="4362" width="12.140625" style="586" customWidth="1"/>
    <col min="4363" max="4363" width="9.140625" style="586"/>
    <col min="4364" max="4364" width="13.28515625" style="586" customWidth="1"/>
    <col min="4365" max="4365" width="14" style="586" customWidth="1"/>
    <col min="4366" max="4609" width="9.140625" style="586"/>
    <col min="4610" max="4610" width="32" style="586" customWidth="1"/>
    <col min="4611" max="4612" width="9.140625" style="586"/>
    <col min="4613" max="4613" width="11.42578125" style="586" customWidth="1"/>
    <col min="4614" max="4614" width="11.85546875" style="586" customWidth="1"/>
    <col min="4615" max="4615" width="9.140625" style="586"/>
    <col min="4616" max="4616" width="23.85546875" style="586" customWidth="1"/>
    <col min="4617" max="4617" width="11.28515625" style="586" customWidth="1"/>
    <col min="4618" max="4618" width="12.140625" style="586" customWidth="1"/>
    <col min="4619" max="4619" width="9.140625" style="586"/>
    <col min="4620" max="4620" width="13.28515625" style="586" customWidth="1"/>
    <col min="4621" max="4621" width="14" style="586" customWidth="1"/>
    <col min="4622" max="4865" width="9.140625" style="586"/>
    <col min="4866" max="4866" width="32" style="586" customWidth="1"/>
    <col min="4867" max="4868" width="9.140625" style="586"/>
    <col min="4869" max="4869" width="11.42578125" style="586" customWidth="1"/>
    <col min="4870" max="4870" width="11.85546875" style="586" customWidth="1"/>
    <col min="4871" max="4871" width="9.140625" style="586"/>
    <col min="4872" max="4872" width="23.85546875" style="586" customWidth="1"/>
    <col min="4873" max="4873" width="11.28515625" style="586" customWidth="1"/>
    <col min="4874" max="4874" width="12.140625" style="586" customWidth="1"/>
    <col min="4875" max="4875" width="9.140625" style="586"/>
    <col min="4876" max="4876" width="13.28515625" style="586" customWidth="1"/>
    <col min="4877" max="4877" width="14" style="586" customWidth="1"/>
    <col min="4878" max="5121" width="9.140625" style="586"/>
    <col min="5122" max="5122" width="32" style="586" customWidth="1"/>
    <col min="5123" max="5124" width="9.140625" style="586"/>
    <col min="5125" max="5125" width="11.42578125" style="586" customWidth="1"/>
    <col min="5126" max="5126" width="11.85546875" style="586" customWidth="1"/>
    <col min="5127" max="5127" width="9.140625" style="586"/>
    <col min="5128" max="5128" width="23.85546875" style="586" customWidth="1"/>
    <col min="5129" max="5129" width="11.28515625" style="586" customWidth="1"/>
    <col min="5130" max="5130" width="12.140625" style="586" customWidth="1"/>
    <col min="5131" max="5131" width="9.140625" style="586"/>
    <col min="5132" max="5132" width="13.28515625" style="586" customWidth="1"/>
    <col min="5133" max="5133" width="14" style="586" customWidth="1"/>
    <col min="5134" max="5377" width="9.140625" style="586"/>
    <col min="5378" max="5378" width="32" style="586" customWidth="1"/>
    <col min="5379" max="5380" width="9.140625" style="586"/>
    <col min="5381" max="5381" width="11.42578125" style="586" customWidth="1"/>
    <col min="5382" max="5382" width="11.85546875" style="586" customWidth="1"/>
    <col min="5383" max="5383" width="9.140625" style="586"/>
    <col min="5384" max="5384" width="23.85546875" style="586" customWidth="1"/>
    <col min="5385" max="5385" width="11.28515625" style="586" customWidth="1"/>
    <col min="5386" max="5386" width="12.140625" style="586" customWidth="1"/>
    <col min="5387" max="5387" width="9.140625" style="586"/>
    <col min="5388" max="5388" width="13.28515625" style="586" customWidth="1"/>
    <col min="5389" max="5389" width="14" style="586" customWidth="1"/>
    <col min="5390" max="5633" width="9.140625" style="586"/>
    <col min="5634" max="5634" width="32" style="586" customWidth="1"/>
    <col min="5635" max="5636" width="9.140625" style="586"/>
    <col min="5637" max="5637" width="11.42578125" style="586" customWidth="1"/>
    <col min="5638" max="5638" width="11.85546875" style="586" customWidth="1"/>
    <col min="5639" max="5639" width="9.140625" style="586"/>
    <col min="5640" max="5640" width="23.85546875" style="586" customWidth="1"/>
    <col min="5641" max="5641" width="11.28515625" style="586" customWidth="1"/>
    <col min="5642" max="5642" width="12.140625" style="586" customWidth="1"/>
    <col min="5643" max="5643" width="9.140625" style="586"/>
    <col min="5644" max="5644" width="13.28515625" style="586" customWidth="1"/>
    <col min="5645" max="5645" width="14" style="586" customWidth="1"/>
    <col min="5646" max="5889" width="9.140625" style="586"/>
    <col min="5890" max="5890" width="32" style="586" customWidth="1"/>
    <col min="5891" max="5892" width="9.140625" style="586"/>
    <col min="5893" max="5893" width="11.42578125" style="586" customWidth="1"/>
    <col min="5894" max="5894" width="11.85546875" style="586" customWidth="1"/>
    <col min="5895" max="5895" width="9.140625" style="586"/>
    <col min="5896" max="5896" width="23.85546875" style="586" customWidth="1"/>
    <col min="5897" max="5897" width="11.28515625" style="586" customWidth="1"/>
    <col min="5898" max="5898" width="12.140625" style="586" customWidth="1"/>
    <col min="5899" max="5899" width="9.140625" style="586"/>
    <col min="5900" max="5900" width="13.28515625" style="586" customWidth="1"/>
    <col min="5901" max="5901" width="14" style="586" customWidth="1"/>
    <col min="5902" max="6145" width="9.140625" style="586"/>
    <col min="6146" max="6146" width="32" style="586" customWidth="1"/>
    <col min="6147" max="6148" width="9.140625" style="586"/>
    <col min="6149" max="6149" width="11.42578125" style="586" customWidth="1"/>
    <col min="6150" max="6150" width="11.85546875" style="586" customWidth="1"/>
    <col min="6151" max="6151" width="9.140625" style="586"/>
    <col min="6152" max="6152" width="23.85546875" style="586" customWidth="1"/>
    <col min="6153" max="6153" width="11.28515625" style="586" customWidth="1"/>
    <col min="6154" max="6154" width="12.140625" style="586" customWidth="1"/>
    <col min="6155" max="6155" width="9.140625" style="586"/>
    <col min="6156" max="6156" width="13.28515625" style="586" customWidth="1"/>
    <col min="6157" max="6157" width="14" style="586" customWidth="1"/>
    <col min="6158" max="6401" width="9.140625" style="586"/>
    <col min="6402" max="6402" width="32" style="586" customWidth="1"/>
    <col min="6403" max="6404" width="9.140625" style="586"/>
    <col min="6405" max="6405" width="11.42578125" style="586" customWidth="1"/>
    <col min="6406" max="6406" width="11.85546875" style="586" customWidth="1"/>
    <col min="6407" max="6407" width="9.140625" style="586"/>
    <col min="6408" max="6408" width="23.85546875" style="586" customWidth="1"/>
    <col min="6409" max="6409" width="11.28515625" style="586" customWidth="1"/>
    <col min="6410" max="6410" width="12.140625" style="586" customWidth="1"/>
    <col min="6411" max="6411" width="9.140625" style="586"/>
    <col min="6412" max="6412" width="13.28515625" style="586" customWidth="1"/>
    <col min="6413" max="6413" width="14" style="586" customWidth="1"/>
    <col min="6414" max="6657" width="9.140625" style="586"/>
    <col min="6658" max="6658" width="32" style="586" customWidth="1"/>
    <col min="6659" max="6660" width="9.140625" style="586"/>
    <col min="6661" max="6661" width="11.42578125" style="586" customWidth="1"/>
    <col min="6662" max="6662" width="11.85546875" style="586" customWidth="1"/>
    <col min="6663" max="6663" width="9.140625" style="586"/>
    <col min="6664" max="6664" width="23.85546875" style="586" customWidth="1"/>
    <col min="6665" max="6665" width="11.28515625" style="586" customWidth="1"/>
    <col min="6666" max="6666" width="12.140625" style="586" customWidth="1"/>
    <col min="6667" max="6667" width="9.140625" style="586"/>
    <col min="6668" max="6668" width="13.28515625" style="586" customWidth="1"/>
    <col min="6669" max="6669" width="14" style="586" customWidth="1"/>
    <col min="6670" max="6913" width="9.140625" style="586"/>
    <col min="6914" max="6914" width="32" style="586" customWidth="1"/>
    <col min="6915" max="6916" width="9.140625" style="586"/>
    <col min="6917" max="6917" width="11.42578125" style="586" customWidth="1"/>
    <col min="6918" max="6918" width="11.85546875" style="586" customWidth="1"/>
    <col min="6919" max="6919" width="9.140625" style="586"/>
    <col min="6920" max="6920" width="23.85546875" style="586" customWidth="1"/>
    <col min="6921" max="6921" width="11.28515625" style="586" customWidth="1"/>
    <col min="6922" max="6922" width="12.140625" style="586" customWidth="1"/>
    <col min="6923" max="6923" width="9.140625" style="586"/>
    <col min="6924" max="6924" width="13.28515625" style="586" customWidth="1"/>
    <col min="6925" max="6925" width="14" style="586" customWidth="1"/>
    <col min="6926" max="7169" width="9.140625" style="586"/>
    <col min="7170" max="7170" width="32" style="586" customWidth="1"/>
    <col min="7171" max="7172" width="9.140625" style="586"/>
    <col min="7173" max="7173" width="11.42578125" style="586" customWidth="1"/>
    <col min="7174" max="7174" width="11.85546875" style="586" customWidth="1"/>
    <col min="7175" max="7175" width="9.140625" style="586"/>
    <col min="7176" max="7176" width="23.85546875" style="586" customWidth="1"/>
    <col min="7177" max="7177" width="11.28515625" style="586" customWidth="1"/>
    <col min="7178" max="7178" width="12.140625" style="586" customWidth="1"/>
    <col min="7179" max="7179" width="9.140625" style="586"/>
    <col min="7180" max="7180" width="13.28515625" style="586" customWidth="1"/>
    <col min="7181" max="7181" width="14" style="586" customWidth="1"/>
    <col min="7182" max="7425" width="9.140625" style="586"/>
    <col min="7426" max="7426" width="32" style="586" customWidth="1"/>
    <col min="7427" max="7428" width="9.140625" style="586"/>
    <col min="7429" max="7429" width="11.42578125" style="586" customWidth="1"/>
    <col min="7430" max="7430" width="11.85546875" style="586" customWidth="1"/>
    <col min="7431" max="7431" width="9.140625" style="586"/>
    <col min="7432" max="7432" width="23.85546875" style="586" customWidth="1"/>
    <col min="7433" max="7433" width="11.28515625" style="586" customWidth="1"/>
    <col min="7434" max="7434" width="12.140625" style="586" customWidth="1"/>
    <col min="7435" max="7435" width="9.140625" style="586"/>
    <col min="7436" max="7436" width="13.28515625" style="586" customWidth="1"/>
    <col min="7437" max="7437" width="14" style="586" customWidth="1"/>
    <col min="7438" max="7681" width="9.140625" style="586"/>
    <col min="7682" max="7682" width="32" style="586" customWidth="1"/>
    <col min="7683" max="7684" width="9.140625" style="586"/>
    <col min="7685" max="7685" width="11.42578125" style="586" customWidth="1"/>
    <col min="7686" max="7686" width="11.85546875" style="586" customWidth="1"/>
    <col min="7687" max="7687" width="9.140625" style="586"/>
    <col min="7688" max="7688" width="23.85546875" style="586" customWidth="1"/>
    <col min="7689" max="7689" width="11.28515625" style="586" customWidth="1"/>
    <col min="7690" max="7690" width="12.140625" style="586" customWidth="1"/>
    <col min="7691" max="7691" width="9.140625" style="586"/>
    <col min="7692" max="7692" width="13.28515625" style="586" customWidth="1"/>
    <col min="7693" max="7693" width="14" style="586" customWidth="1"/>
    <col min="7694" max="7937" width="9.140625" style="586"/>
    <col min="7938" max="7938" width="32" style="586" customWidth="1"/>
    <col min="7939" max="7940" width="9.140625" style="586"/>
    <col min="7941" max="7941" width="11.42578125" style="586" customWidth="1"/>
    <col min="7942" max="7942" width="11.85546875" style="586" customWidth="1"/>
    <col min="7943" max="7943" width="9.140625" style="586"/>
    <col min="7944" max="7944" width="23.85546875" style="586" customWidth="1"/>
    <col min="7945" max="7945" width="11.28515625" style="586" customWidth="1"/>
    <col min="7946" max="7946" width="12.140625" style="586" customWidth="1"/>
    <col min="7947" max="7947" width="9.140625" style="586"/>
    <col min="7948" max="7948" width="13.28515625" style="586" customWidth="1"/>
    <col min="7949" max="7949" width="14" style="586" customWidth="1"/>
    <col min="7950" max="8193" width="9.140625" style="586"/>
    <col min="8194" max="8194" width="32" style="586" customWidth="1"/>
    <col min="8195" max="8196" width="9.140625" style="586"/>
    <col min="8197" max="8197" width="11.42578125" style="586" customWidth="1"/>
    <col min="8198" max="8198" width="11.85546875" style="586" customWidth="1"/>
    <col min="8199" max="8199" width="9.140625" style="586"/>
    <col min="8200" max="8200" width="23.85546875" style="586" customWidth="1"/>
    <col min="8201" max="8201" width="11.28515625" style="586" customWidth="1"/>
    <col min="8202" max="8202" width="12.140625" style="586" customWidth="1"/>
    <col min="8203" max="8203" width="9.140625" style="586"/>
    <col min="8204" max="8204" width="13.28515625" style="586" customWidth="1"/>
    <col min="8205" max="8205" width="14" style="586" customWidth="1"/>
    <col min="8206" max="8449" width="9.140625" style="586"/>
    <col min="8450" max="8450" width="32" style="586" customWidth="1"/>
    <col min="8451" max="8452" width="9.140625" style="586"/>
    <col min="8453" max="8453" width="11.42578125" style="586" customWidth="1"/>
    <col min="8454" max="8454" width="11.85546875" style="586" customWidth="1"/>
    <col min="8455" max="8455" width="9.140625" style="586"/>
    <col min="8456" max="8456" width="23.85546875" style="586" customWidth="1"/>
    <col min="8457" max="8457" width="11.28515625" style="586" customWidth="1"/>
    <col min="8458" max="8458" width="12.140625" style="586" customWidth="1"/>
    <col min="8459" max="8459" width="9.140625" style="586"/>
    <col min="8460" max="8460" width="13.28515625" style="586" customWidth="1"/>
    <col min="8461" max="8461" width="14" style="586" customWidth="1"/>
    <col min="8462" max="8705" width="9.140625" style="586"/>
    <col min="8706" max="8706" width="32" style="586" customWidth="1"/>
    <col min="8707" max="8708" width="9.140625" style="586"/>
    <col min="8709" max="8709" width="11.42578125" style="586" customWidth="1"/>
    <col min="8710" max="8710" width="11.85546875" style="586" customWidth="1"/>
    <col min="8711" max="8711" width="9.140625" style="586"/>
    <col min="8712" max="8712" width="23.85546875" style="586" customWidth="1"/>
    <col min="8713" max="8713" width="11.28515625" style="586" customWidth="1"/>
    <col min="8714" max="8714" width="12.140625" style="586" customWidth="1"/>
    <col min="8715" max="8715" width="9.140625" style="586"/>
    <col min="8716" max="8716" width="13.28515625" style="586" customWidth="1"/>
    <col min="8717" max="8717" width="14" style="586" customWidth="1"/>
    <col min="8718" max="8961" width="9.140625" style="586"/>
    <col min="8962" max="8962" width="32" style="586" customWidth="1"/>
    <col min="8963" max="8964" width="9.140625" style="586"/>
    <col min="8965" max="8965" width="11.42578125" style="586" customWidth="1"/>
    <col min="8966" max="8966" width="11.85546875" style="586" customWidth="1"/>
    <col min="8967" max="8967" width="9.140625" style="586"/>
    <col min="8968" max="8968" width="23.85546875" style="586" customWidth="1"/>
    <col min="8969" max="8969" width="11.28515625" style="586" customWidth="1"/>
    <col min="8970" max="8970" width="12.140625" style="586" customWidth="1"/>
    <col min="8971" max="8971" width="9.140625" style="586"/>
    <col min="8972" max="8972" width="13.28515625" style="586" customWidth="1"/>
    <col min="8973" max="8973" width="14" style="586" customWidth="1"/>
    <col min="8974" max="9217" width="9.140625" style="586"/>
    <col min="9218" max="9218" width="32" style="586" customWidth="1"/>
    <col min="9219" max="9220" width="9.140625" style="586"/>
    <col min="9221" max="9221" width="11.42578125" style="586" customWidth="1"/>
    <col min="9222" max="9222" width="11.85546875" style="586" customWidth="1"/>
    <col min="9223" max="9223" width="9.140625" style="586"/>
    <col min="9224" max="9224" width="23.85546875" style="586" customWidth="1"/>
    <col min="9225" max="9225" width="11.28515625" style="586" customWidth="1"/>
    <col min="9226" max="9226" width="12.140625" style="586" customWidth="1"/>
    <col min="9227" max="9227" width="9.140625" style="586"/>
    <col min="9228" max="9228" width="13.28515625" style="586" customWidth="1"/>
    <col min="9229" max="9229" width="14" style="586" customWidth="1"/>
    <col min="9230" max="9473" width="9.140625" style="586"/>
    <col min="9474" max="9474" width="32" style="586" customWidth="1"/>
    <col min="9475" max="9476" width="9.140625" style="586"/>
    <col min="9477" max="9477" width="11.42578125" style="586" customWidth="1"/>
    <col min="9478" max="9478" width="11.85546875" style="586" customWidth="1"/>
    <col min="9479" max="9479" width="9.140625" style="586"/>
    <col min="9480" max="9480" width="23.85546875" style="586" customWidth="1"/>
    <col min="9481" max="9481" width="11.28515625" style="586" customWidth="1"/>
    <col min="9482" max="9482" width="12.140625" style="586" customWidth="1"/>
    <col min="9483" max="9483" width="9.140625" style="586"/>
    <col min="9484" max="9484" width="13.28515625" style="586" customWidth="1"/>
    <col min="9485" max="9485" width="14" style="586" customWidth="1"/>
    <col min="9486" max="9729" width="9.140625" style="586"/>
    <col min="9730" max="9730" width="32" style="586" customWidth="1"/>
    <col min="9731" max="9732" width="9.140625" style="586"/>
    <col min="9733" max="9733" width="11.42578125" style="586" customWidth="1"/>
    <col min="9734" max="9734" width="11.85546875" style="586" customWidth="1"/>
    <col min="9735" max="9735" width="9.140625" style="586"/>
    <col min="9736" max="9736" width="23.85546875" style="586" customWidth="1"/>
    <col min="9737" max="9737" width="11.28515625" style="586" customWidth="1"/>
    <col min="9738" max="9738" width="12.140625" style="586" customWidth="1"/>
    <col min="9739" max="9739" width="9.140625" style="586"/>
    <col min="9740" max="9740" width="13.28515625" style="586" customWidth="1"/>
    <col min="9741" max="9741" width="14" style="586" customWidth="1"/>
    <col min="9742" max="9985" width="9.140625" style="586"/>
    <col min="9986" max="9986" width="32" style="586" customWidth="1"/>
    <col min="9987" max="9988" width="9.140625" style="586"/>
    <col min="9989" max="9989" width="11.42578125" style="586" customWidth="1"/>
    <col min="9990" max="9990" width="11.85546875" style="586" customWidth="1"/>
    <col min="9991" max="9991" width="9.140625" style="586"/>
    <col min="9992" max="9992" width="23.85546875" style="586" customWidth="1"/>
    <col min="9993" max="9993" width="11.28515625" style="586" customWidth="1"/>
    <col min="9994" max="9994" width="12.140625" style="586" customWidth="1"/>
    <col min="9995" max="9995" width="9.140625" style="586"/>
    <col min="9996" max="9996" width="13.28515625" style="586" customWidth="1"/>
    <col min="9997" max="9997" width="14" style="586" customWidth="1"/>
    <col min="9998" max="10241" width="9.140625" style="586"/>
    <col min="10242" max="10242" width="32" style="586" customWidth="1"/>
    <col min="10243" max="10244" width="9.140625" style="586"/>
    <col min="10245" max="10245" width="11.42578125" style="586" customWidth="1"/>
    <col min="10246" max="10246" width="11.85546875" style="586" customWidth="1"/>
    <col min="10247" max="10247" width="9.140625" style="586"/>
    <col min="10248" max="10248" width="23.85546875" style="586" customWidth="1"/>
    <col min="10249" max="10249" width="11.28515625" style="586" customWidth="1"/>
    <col min="10250" max="10250" width="12.140625" style="586" customWidth="1"/>
    <col min="10251" max="10251" width="9.140625" style="586"/>
    <col min="10252" max="10252" width="13.28515625" style="586" customWidth="1"/>
    <col min="10253" max="10253" width="14" style="586" customWidth="1"/>
    <col min="10254" max="10497" width="9.140625" style="586"/>
    <col min="10498" max="10498" width="32" style="586" customWidth="1"/>
    <col min="10499" max="10500" width="9.140625" style="586"/>
    <col min="10501" max="10501" width="11.42578125" style="586" customWidth="1"/>
    <col min="10502" max="10502" width="11.85546875" style="586" customWidth="1"/>
    <col min="10503" max="10503" width="9.140625" style="586"/>
    <col min="10504" max="10504" width="23.85546875" style="586" customWidth="1"/>
    <col min="10505" max="10505" width="11.28515625" style="586" customWidth="1"/>
    <col min="10506" max="10506" width="12.140625" style="586" customWidth="1"/>
    <col min="10507" max="10507" width="9.140625" style="586"/>
    <col min="10508" max="10508" width="13.28515625" style="586" customWidth="1"/>
    <col min="10509" max="10509" width="14" style="586" customWidth="1"/>
    <col min="10510" max="10753" width="9.140625" style="586"/>
    <col min="10754" max="10754" width="32" style="586" customWidth="1"/>
    <col min="10755" max="10756" width="9.140625" style="586"/>
    <col min="10757" max="10757" width="11.42578125" style="586" customWidth="1"/>
    <col min="10758" max="10758" width="11.85546875" style="586" customWidth="1"/>
    <col min="10759" max="10759" width="9.140625" style="586"/>
    <col min="10760" max="10760" width="23.85546875" style="586" customWidth="1"/>
    <col min="10761" max="10761" width="11.28515625" style="586" customWidth="1"/>
    <col min="10762" max="10762" width="12.140625" style="586" customWidth="1"/>
    <col min="10763" max="10763" width="9.140625" style="586"/>
    <col min="10764" max="10764" width="13.28515625" style="586" customWidth="1"/>
    <col min="10765" max="10765" width="14" style="586" customWidth="1"/>
    <col min="10766" max="11009" width="9.140625" style="586"/>
    <col min="11010" max="11010" width="32" style="586" customWidth="1"/>
    <col min="11011" max="11012" width="9.140625" style="586"/>
    <col min="11013" max="11013" width="11.42578125" style="586" customWidth="1"/>
    <col min="11014" max="11014" width="11.85546875" style="586" customWidth="1"/>
    <col min="11015" max="11015" width="9.140625" style="586"/>
    <col min="11016" max="11016" width="23.85546875" style="586" customWidth="1"/>
    <col min="11017" max="11017" width="11.28515625" style="586" customWidth="1"/>
    <col min="11018" max="11018" width="12.140625" style="586" customWidth="1"/>
    <col min="11019" max="11019" width="9.140625" style="586"/>
    <col min="11020" max="11020" width="13.28515625" style="586" customWidth="1"/>
    <col min="11021" max="11021" width="14" style="586" customWidth="1"/>
    <col min="11022" max="11265" width="9.140625" style="586"/>
    <col min="11266" max="11266" width="32" style="586" customWidth="1"/>
    <col min="11267" max="11268" width="9.140625" style="586"/>
    <col min="11269" max="11269" width="11.42578125" style="586" customWidth="1"/>
    <col min="11270" max="11270" width="11.85546875" style="586" customWidth="1"/>
    <col min="11271" max="11271" width="9.140625" style="586"/>
    <col min="11272" max="11272" width="23.85546875" style="586" customWidth="1"/>
    <col min="11273" max="11273" width="11.28515625" style="586" customWidth="1"/>
    <col min="11274" max="11274" width="12.140625" style="586" customWidth="1"/>
    <col min="11275" max="11275" width="9.140625" style="586"/>
    <col min="11276" max="11276" width="13.28515625" style="586" customWidth="1"/>
    <col min="11277" max="11277" width="14" style="586" customWidth="1"/>
    <col min="11278" max="11521" width="9.140625" style="586"/>
    <col min="11522" max="11522" width="32" style="586" customWidth="1"/>
    <col min="11523" max="11524" width="9.140625" style="586"/>
    <col min="11525" max="11525" width="11.42578125" style="586" customWidth="1"/>
    <col min="11526" max="11526" width="11.85546875" style="586" customWidth="1"/>
    <col min="11527" max="11527" width="9.140625" style="586"/>
    <col min="11528" max="11528" width="23.85546875" style="586" customWidth="1"/>
    <col min="11529" max="11529" width="11.28515625" style="586" customWidth="1"/>
    <col min="11530" max="11530" width="12.140625" style="586" customWidth="1"/>
    <col min="11531" max="11531" width="9.140625" style="586"/>
    <col min="11532" max="11532" width="13.28515625" style="586" customWidth="1"/>
    <col min="11533" max="11533" width="14" style="586" customWidth="1"/>
    <col min="11534" max="11777" width="9.140625" style="586"/>
    <col min="11778" max="11778" width="32" style="586" customWidth="1"/>
    <col min="11779" max="11780" width="9.140625" style="586"/>
    <col min="11781" max="11781" width="11.42578125" style="586" customWidth="1"/>
    <col min="11782" max="11782" width="11.85546875" style="586" customWidth="1"/>
    <col min="11783" max="11783" width="9.140625" style="586"/>
    <col min="11784" max="11784" width="23.85546875" style="586" customWidth="1"/>
    <col min="11785" max="11785" width="11.28515625" style="586" customWidth="1"/>
    <col min="11786" max="11786" width="12.140625" style="586" customWidth="1"/>
    <col min="11787" max="11787" width="9.140625" style="586"/>
    <col min="11788" max="11788" width="13.28515625" style="586" customWidth="1"/>
    <col min="11789" max="11789" width="14" style="586" customWidth="1"/>
    <col min="11790" max="12033" width="9.140625" style="586"/>
    <col min="12034" max="12034" width="32" style="586" customWidth="1"/>
    <col min="12035" max="12036" width="9.140625" style="586"/>
    <col min="12037" max="12037" width="11.42578125" style="586" customWidth="1"/>
    <col min="12038" max="12038" width="11.85546875" style="586" customWidth="1"/>
    <col min="12039" max="12039" width="9.140625" style="586"/>
    <col min="12040" max="12040" width="23.85546875" style="586" customWidth="1"/>
    <col min="12041" max="12041" width="11.28515625" style="586" customWidth="1"/>
    <col min="12042" max="12042" width="12.140625" style="586" customWidth="1"/>
    <col min="12043" max="12043" width="9.140625" style="586"/>
    <col min="12044" max="12044" width="13.28515625" style="586" customWidth="1"/>
    <col min="12045" max="12045" width="14" style="586" customWidth="1"/>
    <col min="12046" max="12289" width="9.140625" style="586"/>
    <col min="12290" max="12290" width="32" style="586" customWidth="1"/>
    <col min="12291" max="12292" width="9.140625" style="586"/>
    <col min="12293" max="12293" width="11.42578125" style="586" customWidth="1"/>
    <col min="12294" max="12294" width="11.85546875" style="586" customWidth="1"/>
    <col min="12295" max="12295" width="9.140625" style="586"/>
    <col min="12296" max="12296" width="23.85546875" style="586" customWidth="1"/>
    <col min="12297" max="12297" width="11.28515625" style="586" customWidth="1"/>
    <col min="12298" max="12298" width="12.140625" style="586" customWidth="1"/>
    <col min="12299" max="12299" width="9.140625" style="586"/>
    <col min="12300" max="12300" width="13.28515625" style="586" customWidth="1"/>
    <col min="12301" max="12301" width="14" style="586" customWidth="1"/>
    <col min="12302" max="12545" width="9.140625" style="586"/>
    <col min="12546" max="12546" width="32" style="586" customWidth="1"/>
    <col min="12547" max="12548" width="9.140625" style="586"/>
    <col min="12549" max="12549" width="11.42578125" style="586" customWidth="1"/>
    <col min="12550" max="12550" width="11.85546875" style="586" customWidth="1"/>
    <col min="12551" max="12551" width="9.140625" style="586"/>
    <col min="12552" max="12552" width="23.85546875" style="586" customWidth="1"/>
    <col min="12553" max="12553" width="11.28515625" style="586" customWidth="1"/>
    <col min="12554" max="12554" width="12.140625" style="586" customWidth="1"/>
    <col min="12555" max="12555" width="9.140625" style="586"/>
    <col min="12556" max="12556" width="13.28515625" style="586" customWidth="1"/>
    <col min="12557" max="12557" width="14" style="586" customWidth="1"/>
    <col min="12558" max="12801" width="9.140625" style="586"/>
    <col min="12802" max="12802" width="32" style="586" customWidth="1"/>
    <col min="12803" max="12804" width="9.140625" style="586"/>
    <col min="12805" max="12805" width="11.42578125" style="586" customWidth="1"/>
    <col min="12806" max="12806" width="11.85546875" style="586" customWidth="1"/>
    <col min="12807" max="12807" width="9.140625" style="586"/>
    <col min="12808" max="12808" width="23.85546875" style="586" customWidth="1"/>
    <col min="12809" max="12809" width="11.28515625" style="586" customWidth="1"/>
    <col min="12810" max="12810" width="12.140625" style="586" customWidth="1"/>
    <col min="12811" max="12811" width="9.140625" style="586"/>
    <col min="12812" max="12812" width="13.28515625" style="586" customWidth="1"/>
    <col min="12813" max="12813" width="14" style="586" customWidth="1"/>
    <col min="12814" max="13057" width="9.140625" style="586"/>
    <col min="13058" max="13058" width="32" style="586" customWidth="1"/>
    <col min="13059" max="13060" width="9.140625" style="586"/>
    <col min="13061" max="13061" width="11.42578125" style="586" customWidth="1"/>
    <col min="13062" max="13062" width="11.85546875" style="586" customWidth="1"/>
    <col min="13063" max="13063" width="9.140625" style="586"/>
    <col min="13064" max="13064" width="23.85546875" style="586" customWidth="1"/>
    <col min="13065" max="13065" width="11.28515625" style="586" customWidth="1"/>
    <col min="13066" max="13066" width="12.140625" style="586" customWidth="1"/>
    <col min="13067" max="13067" width="9.140625" style="586"/>
    <col min="13068" max="13068" width="13.28515625" style="586" customWidth="1"/>
    <col min="13069" max="13069" width="14" style="586" customWidth="1"/>
    <col min="13070" max="13313" width="9.140625" style="586"/>
    <col min="13314" max="13314" width="32" style="586" customWidth="1"/>
    <col min="13315" max="13316" width="9.140625" style="586"/>
    <col min="13317" max="13317" width="11.42578125" style="586" customWidth="1"/>
    <col min="13318" max="13318" width="11.85546875" style="586" customWidth="1"/>
    <col min="13319" max="13319" width="9.140625" style="586"/>
    <col min="13320" max="13320" width="23.85546875" style="586" customWidth="1"/>
    <col min="13321" max="13321" width="11.28515625" style="586" customWidth="1"/>
    <col min="13322" max="13322" width="12.140625" style="586" customWidth="1"/>
    <col min="13323" max="13323" width="9.140625" style="586"/>
    <col min="13324" max="13324" width="13.28515625" style="586" customWidth="1"/>
    <col min="13325" max="13325" width="14" style="586" customWidth="1"/>
    <col min="13326" max="13569" width="9.140625" style="586"/>
    <col min="13570" max="13570" width="32" style="586" customWidth="1"/>
    <col min="13571" max="13572" width="9.140625" style="586"/>
    <col min="13573" max="13573" width="11.42578125" style="586" customWidth="1"/>
    <col min="13574" max="13574" width="11.85546875" style="586" customWidth="1"/>
    <col min="13575" max="13575" width="9.140625" style="586"/>
    <col min="13576" max="13576" width="23.85546875" style="586" customWidth="1"/>
    <col min="13577" max="13577" width="11.28515625" style="586" customWidth="1"/>
    <col min="13578" max="13578" width="12.140625" style="586" customWidth="1"/>
    <col min="13579" max="13579" width="9.140625" style="586"/>
    <col min="13580" max="13580" width="13.28515625" style="586" customWidth="1"/>
    <col min="13581" max="13581" width="14" style="586" customWidth="1"/>
    <col min="13582" max="13825" width="9.140625" style="586"/>
    <col min="13826" max="13826" width="32" style="586" customWidth="1"/>
    <col min="13827" max="13828" width="9.140625" style="586"/>
    <col min="13829" max="13829" width="11.42578125" style="586" customWidth="1"/>
    <col min="13830" max="13830" width="11.85546875" style="586" customWidth="1"/>
    <col min="13831" max="13831" width="9.140625" style="586"/>
    <col min="13832" max="13832" width="23.85546875" style="586" customWidth="1"/>
    <col min="13833" max="13833" width="11.28515625" style="586" customWidth="1"/>
    <col min="13834" max="13834" width="12.140625" style="586" customWidth="1"/>
    <col min="13835" max="13835" width="9.140625" style="586"/>
    <col min="13836" max="13836" width="13.28515625" style="586" customWidth="1"/>
    <col min="13837" max="13837" width="14" style="586" customWidth="1"/>
    <col min="13838" max="14081" width="9.140625" style="586"/>
    <col min="14082" max="14082" width="32" style="586" customWidth="1"/>
    <col min="14083" max="14084" width="9.140625" style="586"/>
    <col min="14085" max="14085" width="11.42578125" style="586" customWidth="1"/>
    <col min="14086" max="14086" width="11.85546875" style="586" customWidth="1"/>
    <col min="14087" max="14087" width="9.140625" style="586"/>
    <col min="14088" max="14088" width="23.85546875" style="586" customWidth="1"/>
    <col min="14089" max="14089" width="11.28515625" style="586" customWidth="1"/>
    <col min="14090" max="14090" width="12.140625" style="586" customWidth="1"/>
    <col min="14091" max="14091" width="9.140625" style="586"/>
    <col min="14092" max="14092" width="13.28515625" style="586" customWidth="1"/>
    <col min="14093" max="14093" width="14" style="586" customWidth="1"/>
    <col min="14094" max="14337" width="9.140625" style="586"/>
    <col min="14338" max="14338" width="32" style="586" customWidth="1"/>
    <col min="14339" max="14340" width="9.140625" style="586"/>
    <col min="14341" max="14341" width="11.42578125" style="586" customWidth="1"/>
    <col min="14342" max="14342" width="11.85546875" style="586" customWidth="1"/>
    <col min="14343" max="14343" width="9.140625" style="586"/>
    <col min="14344" max="14344" width="23.85546875" style="586" customWidth="1"/>
    <col min="14345" max="14345" width="11.28515625" style="586" customWidth="1"/>
    <col min="14346" max="14346" width="12.140625" style="586" customWidth="1"/>
    <col min="14347" max="14347" width="9.140625" style="586"/>
    <col min="14348" max="14348" width="13.28515625" style="586" customWidth="1"/>
    <col min="14349" max="14349" width="14" style="586" customWidth="1"/>
    <col min="14350" max="14593" width="9.140625" style="586"/>
    <col min="14594" max="14594" width="32" style="586" customWidth="1"/>
    <col min="14595" max="14596" width="9.140625" style="586"/>
    <col min="14597" max="14597" width="11.42578125" style="586" customWidth="1"/>
    <col min="14598" max="14598" width="11.85546875" style="586" customWidth="1"/>
    <col min="14599" max="14599" width="9.140625" style="586"/>
    <col min="14600" max="14600" width="23.85546875" style="586" customWidth="1"/>
    <col min="14601" max="14601" width="11.28515625" style="586" customWidth="1"/>
    <col min="14602" max="14602" width="12.140625" style="586" customWidth="1"/>
    <col min="14603" max="14603" width="9.140625" style="586"/>
    <col min="14604" max="14604" width="13.28515625" style="586" customWidth="1"/>
    <col min="14605" max="14605" width="14" style="586" customWidth="1"/>
    <col min="14606" max="14849" width="9.140625" style="586"/>
    <col min="14850" max="14850" width="32" style="586" customWidth="1"/>
    <col min="14851" max="14852" width="9.140625" style="586"/>
    <col min="14853" max="14853" width="11.42578125" style="586" customWidth="1"/>
    <col min="14854" max="14854" width="11.85546875" style="586" customWidth="1"/>
    <col min="14855" max="14855" width="9.140625" style="586"/>
    <col min="14856" max="14856" width="23.85546875" style="586" customWidth="1"/>
    <col min="14857" max="14857" width="11.28515625" style="586" customWidth="1"/>
    <col min="14858" max="14858" width="12.140625" style="586" customWidth="1"/>
    <col min="14859" max="14859" width="9.140625" style="586"/>
    <col min="14860" max="14860" width="13.28515625" style="586" customWidth="1"/>
    <col min="14861" max="14861" width="14" style="586" customWidth="1"/>
    <col min="14862" max="15105" width="9.140625" style="586"/>
    <col min="15106" max="15106" width="32" style="586" customWidth="1"/>
    <col min="15107" max="15108" width="9.140625" style="586"/>
    <col min="15109" max="15109" width="11.42578125" style="586" customWidth="1"/>
    <col min="15110" max="15110" width="11.85546875" style="586" customWidth="1"/>
    <col min="15111" max="15111" width="9.140625" style="586"/>
    <col min="15112" max="15112" width="23.85546875" style="586" customWidth="1"/>
    <col min="15113" max="15113" width="11.28515625" style="586" customWidth="1"/>
    <col min="15114" max="15114" width="12.140625" style="586" customWidth="1"/>
    <col min="15115" max="15115" width="9.140625" style="586"/>
    <col min="15116" max="15116" width="13.28515625" style="586" customWidth="1"/>
    <col min="15117" max="15117" width="14" style="586" customWidth="1"/>
    <col min="15118" max="15361" width="9.140625" style="586"/>
    <col min="15362" max="15362" width="32" style="586" customWidth="1"/>
    <col min="15363" max="15364" width="9.140625" style="586"/>
    <col min="15365" max="15365" width="11.42578125" style="586" customWidth="1"/>
    <col min="15366" max="15366" width="11.85546875" style="586" customWidth="1"/>
    <col min="15367" max="15367" width="9.140625" style="586"/>
    <col min="15368" max="15368" width="23.85546875" style="586" customWidth="1"/>
    <col min="15369" max="15369" width="11.28515625" style="586" customWidth="1"/>
    <col min="15370" max="15370" width="12.140625" style="586" customWidth="1"/>
    <col min="15371" max="15371" width="9.140625" style="586"/>
    <col min="15372" max="15372" width="13.28515625" style="586" customWidth="1"/>
    <col min="15373" max="15373" width="14" style="586" customWidth="1"/>
    <col min="15374" max="15617" width="9.140625" style="586"/>
    <col min="15618" max="15618" width="32" style="586" customWidth="1"/>
    <col min="15619" max="15620" width="9.140625" style="586"/>
    <col min="15621" max="15621" width="11.42578125" style="586" customWidth="1"/>
    <col min="15622" max="15622" width="11.85546875" style="586" customWidth="1"/>
    <col min="15623" max="15623" width="9.140625" style="586"/>
    <col min="15624" max="15624" width="23.85546875" style="586" customWidth="1"/>
    <col min="15625" max="15625" width="11.28515625" style="586" customWidth="1"/>
    <col min="15626" max="15626" width="12.140625" style="586" customWidth="1"/>
    <col min="15627" max="15627" width="9.140625" style="586"/>
    <col min="15628" max="15628" width="13.28515625" style="586" customWidth="1"/>
    <col min="15629" max="15629" width="14" style="586" customWidth="1"/>
    <col min="15630" max="15873" width="9.140625" style="586"/>
    <col min="15874" max="15874" width="32" style="586" customWidth="1"/>
    <col min="15875" max="15876" width="9.140625" style="586"/>
    <col min="15877" max="15877" width="11.42578125" style="586" customWidth="1"/>
    <col min="15878" max="15878" width="11.85546875" style="586" customWidth="1"/>
    <col min="15879" max="15879" width="9.140625" style="586"/>
    <col min="15880" max="15880" width="23.85546875" style="586" customWidth="1"/>
    <col min="15881" max="15881" width="11.28515625" style="586" customWidth="1"/>
    <col min="15882" max="15882" width="12.140625" style="586" customWidth="1"/>
    <col min="15883" max="15883" width="9.140625" style="586"/>
    <col min="15884" max="15884" width="13.28515625" style="586" customWidth="1"/>
    <col min="15885" max="15885" width="14" style="586" customWidth="1"/>
    <col min="15886" max="16129" width="9.140625" style="586"/>
    <col min="16130" max="16130" width="32" style="586" customWidth="1"/>
    <col min="16131" max="16132" width="9.140625" style="586"/>
    <col min="16133" max="16133" width="11.42578125" style="586" customWidth="1"/>
    <col min="16134" max="16134" width="11.85546875" style="586" customWidth="1"/>
    <col min="16135" max="16135" width="9.140625" style="586"/>
    <col min="16136" max="16136" width="23.85546875" style="586" customWidth="1"/>
    <col min="16137" max="16137" width="11.28515625" style="586" customWidth="1"/>
    <col min="16138" max="16138" width="12.140625" style="586" customWidth="1"/>
    <col min="16139" max="16139" width="9.140625" style="586"/>
    <col min="16140" max="16140" width="13.28515625" style="586" customWidth="1"/>
    <col min="16141" max="16141" width="14" style="586" customWidth="1"/>
    <col min="16142" max="16384" width="9.140625" style="586"/>
  </cols>
  <sheetData>
    <row r="1" spans="1:13" ht="15.75" x14ac:dyDescent="0.25">
      <c r="A1" s="585"/>
      <c r="B1" s="585"/>
      <c r="D1" s="587"/>
      <c r="E1" s="588"/>
      <c r="F1" s="588"/>
      <c r="G1" s="589"/>
      <c r="H1" s="590"/>
      <c r="J1" s="591" t="s">
        <v>79</v>
      </c>
      <c r="K1" s="591"/>
      <c r="L1" s="591"/>
      <c r="M1" s="591"/>
    </row>
    <row r="2" spans="1:13" x14ac:dyDescent="0.25">
      <c r="A2" s="585"/>
      <c r="B2" s="585"/>
      <c r="D2" s="587"/>
      <c r="E2" s="588"/>
      <c r="F2" s="588"/>
      <c r="G2" s="589"/>
      <c r="H2" s="590"/>
    </row>
    <row r="3" spans="1:13" x14ac:dyDescent="0.25">
      <c r="A3" s="517" t="s">
        <v>105</v>
      </c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</row>
    <row r="4" spans="1:13" x14ac:dyDescent="0.25">
      <c r="A4" s="585"/>
      <c r="B4" s="585"/>
      <c r="D4" s="587"/>
      <c r="E4" s="588"/>
      <c r="F4" s="588"/>
      <c r="G4" s="589"/>
      <c r="H4" s="590"/>
    </row>
    <row r="5" spans="1:13" x14ac:dyDescent="0.25">
      <c r="A5" s="593" t="s">
        <v>1</v>
      </c>
      <c r="B5" s="593" t="s">
        <v>2</v>
      </c>
      <c r="C5" s="593" t="s">
        <v>3</v>
      </c>
      <c r="D5" s="594" t="s">
        <v>4</v>
      </c>
      <c r="E5" s="594"/>
      <c r="F5" s="594"/>
      <c r="G5" s="594"/>
      <c r="H5" s="595" t="s">
        <v>5</v>
      </c>
      <c r="I5" s="596"/>
      <c r="J5" s="596"/>
      <c r="K5" s="596"/>
      <c r="L5" s="593" t="s">
        <v>6</v>
      </c>
      <c r="M5" s="593" t="s">
        <v>7</v>
      </c>
    </row>
    <row r="6" spans="1:13" ht="56.25" x14ac:dyDescent="0.25">
      <c r="A6" s="597"/>
      <c r="B6" s="597"/>
      <c r="C6" s="597"/>
      <c r="D6" s="598" t="s">
        <v>8</v>
      </c>
      <c r="E6" s="599" t="s">
        <v>9</v>
      </c>
      <c r="F6" s="599" t="s">
        <v>10</v>
      </c>
      <c r="G6" s="600" t="s">
        <v>106</v>
      </c>
      <c r="H6" s="601" t="s">
        <v>12</v>
      </c>
      <c r="I6" s="602" t="s">
        <v>13</v>
      </c>
      <c r="J6" s="598" t="s">
        <v>14</v>
      </c>
      <c r="K6" s="598" t="s">
        <v>107</v>
      </c>
      <c r="L6" s="603"/>
      <c r="M6" s="603"/>
    </row>
    <row r="7" spans="1:13" x14ac:dyDescent="0.25">
      <c r="A7" s="594"/>
      <c r="B7" s="604" t="s">
        <v>108</v>
      </c>
      <c r="C7" s="594" t="s">
        <v>109</v>
      </c>
      <c r="D7" s="605" t="s">
        <v>16</v>
      </c>
      <c r="E7" s="606">
        <f>SUM(E8:E11)+0.01</f>
        <v>530287.35000000009</v>
      </c>
      <c r="F7" s="606">
        <f>SUM(F8:F11)</f>
        <v>252239.95</v>
      </c>
      <c r="G7" s="607">
        <f>F7/E7*100</f>
        <v>47.566654192297811</v>
      </c>
      <c r="H7" s="608"/>
      <c r="I7" s="609"/>
      <c r="J7" s="610"/>
      <c r="K7" s="609"/>
      <c r="L7" s="593"/>
      <c r="M7" s="594"/>
    </row>
    <row r="8" spans="1:13" x14ac:dyDescent="0.25">
      <c r="A8" s="594"/>
      <c r="B8" s="604"/>
      <c r="C8" s="594"/>
      <c r="D8" s="605" t="s">
        <v>18</v>
      </c>
      <c r="E8" s="606">
        <f>E13+E159+E199+E260+E365</f>
        <v>226857.77000000002</v>
      </c>
      <c r="F8" s="606">
        <f t="shared" ref="E8:G10" si="0">F13+F159+F199+F260+F365</f>
        <v>129867.36</v>
      </c>
      <c r="G8" s="607">
        <f>F8/E8*100</f>
        <v>57.246159124283025</v>
      </c>
      <c r="H8" s="611"/>
      <c r="I8" s="612"/>
      <c r="J8" s="613"/>
      <c r="K8" s="612"/>
      <c r="L8" s="597"/>
      <c r="M8" s="594"/>
    </row>
    <row r="9" spans="1:13" x14ac:dyDescent="0.25">
      <c r="A9" s="594"/>
      <c r="B9" s="604"/>
      <c r="C9" s="594"/>
      <c r="D9" s="605" t="s">
        <v>19</v>
      </c>
      <c r="E9" s="606">
        <f t="shared" si="0"/>
        <v>109499.06</v>
      </c>
      <c r="F9" s="606">
        <f t="shared" si="0"/>
        <v>9671.2000000000007</v>
      </c>
      <c r="G9" s="607">
        <v>0</v>
      </c>
      <c r="H9" s="611"/>
      <c r="I9" s="612"/>
      <c r="J9" s="613"/>
      <c r="K9" s="612"/>
      <c r="L9" s="597"/>
      <c r="M9" s="594"/>
    </row>
    <row r="10" spans="1:13" x14ac:dyDescent="0.25">
      <c r="A10" s="594"/>
      <c r="B10" s="604"/>
      <c r="C10" s="594"/>
      <c r="D10" s="605" t="s">
        <v>20</v>
      </c>
      <c r="E10" s="606">
        <f t="shared" si="0"/>
        <v>193930.51000000007</v>
      </c>
      <c r="F10" s="606">
        <f t="shared" si="0"/>
        <v>112701.39</v>
      </c>
      <c r="G10" s="607">
        <f>F10/E10*100</f>
        <v>58.114316308455003</v>
      </c>
      <c r="H10" s="611"/>
      <c r="I10" s="612"/>
      <c r="J10" s="613"/>
      <c r="K10" s="612"/>
      <c r="L10" s="597"/>
      <c r="M10" s="594"/>
    </row>
    <row r="11" spans="1:13" x14ac:dyDescent="0.25">
      <c r="A11" s="594"/>
      <c r="B11" s="604"/>
      <c r="C11" s="594"/>
      <c r="D11" s="605" t="s">
        <v>21</v>
      </c>
      <c r="E11" s="606">
        <f>E26</f>
        <v>0</v>
      </c>
      <c r="F11" s="606">
        <f>F26</f>
        <v>0</v>
      </c>
      <c r="G11" s="607">
        <v>0</v>
      </c>
      <c r="H11" s="614"/>
      <c r="I11" s="615"/>
      <c r="J11" s="616"/>
      <c r="K11" s="615"/>
      <c r="L11" s="597"/>
      <c r="M11" s="594"/>
    </row>
    <row r="12" spans="1:13" x14ac:dyDescent="0.25">
      <c r="A12" s="594" t="s">
        <v>22</v>
      </c>
      <c r="B12" s="604" t="s">
        <v>110</v>
      </c>
      <c r="C12" s="594" t="s">
        <v>109</v>
      </c>
      <c r="D12" s="605" t="s">
        <v>16</v>
      </c>
      <c r="E12" s="606">
        <f>SUM(E13:E16)-0.01</f>
        <v>408444.28</v>
      </c>
      <c r="F12" s="606">
        <f>SUM(F13:F16)-0.01</f>
        <v>238769.46</v>
      </c>
      <c r="G12" s="607">
        <f>F12/E12*100</f>
        <v>58.458269999521107</v>
      </c>
      <c r="H12" s="608"/>
      <c r="I12" s="609"/>
      <c r="J12" s="610"/>
      <c r="K12" s="609"/>
      <c r="L12" s="594" t="s">
        <v>111</v>
      </c>
      <c r="M12" s="593"/>
    </row>
    <row r="13" spans="1:13" x14ac:dyDescent="0.25">
      <c r="A13" s="594"/>
      <c r="B13" s="604"/>
      <c r="C13" s="594"/>
      <c r="D13" s="605" t="s">
        <v>18</v>
      </c>
      <c r="E13" s="606">
        <f>E18+E23+E38+E43+E48+E53+E58+E73+E83+E89+E94+E99+E129+E134+E78</f>
        <v>221125.43000000002</v>
      </c>
      <c r="F13" s="606">
        <f>F18+F23+F38+F43+F48+F53+F58+F73+F83+F89+F94+F99+F129+F134+F78</f>
        <v>128161.86</v>
      </c>
      <c r="G13" s="607">
        <f>F13/E13*100</f>
        <v>57.958896902993018</v>
      </c>
      <c r="H13" s="611"/>
      <c r="I13" s="612"/>
      <c r="J13" s="613"/>
      <c r="K13" s="612"/>
      <c r="L13" s="594"/>
      <c r="M13" s="597"/>
    </row>
    <row r="14" spans="1:13" x14ac:dyDescent="0.25">
      <c r="A14" s="594"/>
      <c r="B14" s="604"/>
      <c r="C14" s="594"/>
      <c r="D14" s="605" t="s">
        <v>19</v>
      </c>
      <c r="E14" s="606">
        <f>E19+E24+E39+E44+E49+E54+E59+E74+E79+E84+E90+E95+E100+E130+E135</f>
        <v>8421.34</v>
      </c>
      <c r="F14" s="606">
        <f>F19+F24+F39+F44+F49+F54+F59+F74+F79+F84+F90+F95+F100+F130+F135</f>
        <v>4430.24</v>
      </c>
      <c r="G14" s="607">
        <v>0</v>
      </c>
      <c r="H14" s="611"/>
      <c r="I14" s="612"/>
      <c r="J14" s="613"/>
      <c r="K14" s="612"/>
      <c r="L14" s="594"/>
      <c r="M14" s="597"/>
    </row>
    <row r="15" spans="1:13" x14ac:dyDescent="0.25">
      <c r="A15" s="594"/>
      <c r="B15" s="604"/>
      <c r="C15" s="594"/>
      <c r="D15" s="605" t="s">
        <v>20</v>
      </c>
      <c r="E15" s="606">
        <f>E20+E25+E40+E45+E50+E55+E60+E75+E80+E85+E91+E96+E101+E131+E136</f>
        <v>178897.52000000005</v>
      </c>
      <c r="F15" s="606">
        <f>F20+F25+F40+F45+F50+F55+F60+F75+F80+F85+F91+F96+F101+F131+F136</f>
        <v>106177.37</v>
      </c>
      <c r="G15" s="607">
        <f>F15/E15*100</f>
        <v>59.350945725798752</v>
      </c>
      <c r="H15" s="611"/>
      <c r="I15" s="612"/>
      <c r="J15" s="613"/>
      <c r="K15" s="612"/>
      <c r="L15" s="594"/>
      <c r="M15" s="597"/>
    </row>
    <row r="16" spans="1:13" x14ac:dyDescent="0.25">
      <c r="A16" s="594"/>
      <c r="B16" s="604"/>
      <c r="C16" s="594"/>
      <c r="D16" s="605" t="s">
        <v>21</v>
      </c>
      <c r="E16" s="606">
        <f>E21+E26+E41+E61+E76+E86+E92+E97+E102+E132+E137</f>
        <v>0</v>
      </c>
      <c r="F16" s="606">
        <f>F21+F26+F41+F61+F76+F86+F92+F97+F102+F132+F137</f>
        <v>0</v>
      </c>
      <c r="G16" s="607">
        <v>0</v>
      </c>
      <c r="H16" s="614"/>
      <c r="I16" s="615"/>
      <c r="J16" s="616"/>
      <c r="K16" s="615"/>
      <c r="L16" s="594"/>
      <c r="M16" s="603"/>
    </row>
    <row r="17" spans="1:13" ht="15" customHeight="1" x14ac:dyDescent="0.25">
      <c r="A17" s="593" t="s">
        <v>53</v>
      </c>
      <c r="B17" s="617" t="s">
        <v>112</v>
      </c>
      <c r="C17" s="594" t="s">
        <v>109</v>
      </c>
      <c r="D17" s="618" t="s">
        <v>16</v>
      </c>
      <c r="E17" s="619">
        <f>SUM(E18:E21)</f>
        <v>149323.39000000001</v>
      </c>
      <c r="F17" s="619">
        <f>SUM(F18:F21)</f>
        <v>91306.81</v>
      </c>
      <c r="G17" s="607">
        <f>F17/E17*100</f>
        <v>61.147024588713116</v>
      </c>
      <c r="H17" s="593" t="s">
        <v>113</v>
      </c>
      <c r="I17" s="620">
        <v>65</v>
      </c>
      <c r="J17" s="620">
        <v>67</v>
      </c>
      <c r="K17" s="621">
        <f>J17/I17*100</f>
        <v>103.07692307692307</v>
      </c>
      <c r="L17" s="593" t="s">
        <v>114</v>
      </c>
      <c r="M17" s="593"/>
    </row>
    <row r="18" spans="1:13" x14ac:dyDescent="0.25">
      <c r="A18" s="597"/>
      <c r="B18" s="617"/>
      <c r="C18" s="594"/>
      <c r="D18" s="618" t="s">
        <v>18</v>
      </c>
      <c r="E18" s="619">
        <f>95432.71</f>
        <v>95432.71</v>
      </c>
      <c r="F18" s="619">
        <v>57560.57</v>
      </c>
      <c r="G18" s="607">
        <f>F18/E18*100</f>
        <v>60.315346802998668</v>
      </c>
      <c r="H18" s="597"/>
      <c r="I18" s="622"/>
      <c r="J18" s="622"/>
      <c r="K18" s="623"/>
      <c r="L18" s="597"/>
      <c r="M18" s="597"/>
    </row>
    <row r="19" spans="1:13" x14ac:dyDescent="0.25">
      <c r="A19" s="597"/>
      <c r="B19" s="617"/>
      <c r="C19" s="594"/>
      <c r="D19" s="618" t="s">
        <v>19</v>
      </c>
      <c r="E19" s="619">
        <v>0</v>
      </c>
      <c r="F19" s="619">
        <v>0</v>
      </c>
      <c r="G19" s="607">
        <v>0</v>
      </c>
      <c r="H19" s="597"/>
      <c r="I19" s="622"/>
      <c r="J19" s="622"/>
      <c r="K19" s="623"/>
      <c r="L19" s="597"/>
      <c r="M19" s="597"/>
    </row>
    <row r="20" spans="1:13" x14ac:dyDescent="0.25">
      <c r="A20" s="597"/>
      <c r="B20" s="617"/>
      <c r="C20" s="594"/>
      <c r="D20" s="618" t="s">
        <v>20</v>
      </c>
      <c r="E20" s="619">
        <v>53890.68</v>
      </c>
      <c r="F20" s="619">
        <v>33746.239999999998</v>
      </c>
      <c r="G20" s="607">
        <f>F20/E20*100</f>
        <v>62.619807358155434</v>
      </c>
      <c r="H20" s="597"/>
      <c r="I20" s="622"/>
      <c r="J20" s="622"/>
      <c r="K20" s="623"/>
      <c r="L20" s="597"/>
      <c r="M20" s="597"/>
    </row>
    <row r="21" spans="1:13" x14ac:dyDescent="0.25">
      <c r="A21" s="603"/>
      <c r="B21" s="617"/>
      <c r="C21" s="594"/>
      <c r="D21" s="618" t="s">
        <v>21</v>
      </c>
      <c r="E21" s="619">
        <v>0</v>
      </c>
      <c r="F21" s="619">
        <v>0</v>
      </c>
      <c r="G21" s="607">
        <v>0</v>
      </c>
      <c r="H21" s="603"/>
      <c r="I21" s="624"/>
      <c r="J21" s="624"/>
      <c r="K21" s="625"/>
      <c r="L21" s="603"/>
      <c r="M21" s="603"/>
    </row>
    <row r="22" spans="1:13" ht="15" customHeight="1" x14ac:dyDescent="0.25">
      <c r="A22" s="593" t="s">
        <v>54</v>
      </c>
      <c r="B22" s="617" t="s">
        <v>115</v>
      </c>
      <c r="C22" s="594" t="s">
        <v>109</v>
      </c>
      <c r="D22" s="618" t="s">
        <v>16</v>
      </c>
      <c r="E22" s="619">
        <f>SUM(E23:E26)</f>
        <v>147634.82</v>
      </c>
      <c r="F22" s="619">
        <f>SUM(F23:F26)</f>
        <v>84663.13</v>
      </c>
      <c r="G22" s="607">
        <f>F22/E22*100</f>
        <v>57.346315726872568</v>
      </c>
      <c r="H22" s="593" t="s">
        <v>116</v>
      </c>
      <c r="I22" s="620">
        <v>75</v>
      </c>
      <c r="J22" s="620">
        <v>67</v>
      </c>
      <c r="K22" s="621">
        <f>J22/I22*100</f>
        <v>89.333333333333329</v>
      </c>
      <c r="L22" s="593" t="s">
        <v>117</v>
      </c>
      <c r="M22" s="593"/>
    </row>
    <row r="23" spans="1:13" x14ac:dyDescent="0.25">
      <c r="A23" s="597"/>
      <c r="B23" s="617"/>
      <c r="C23" s="594"/>
      <c r="D23" s="618" t="s">
        <v>18</v>
      </c>
      <c r="E23" s="619">
        <v>95960.99</v>
      </c>
      <c r="F23" s="619">
        <v>54718.75</v>
      </c>
      <c r="G23" s="607">
        <f>F23/E23*100</f>
        <v>57.021868990722169</v>
      </c>
      <c r="H23" s="597"/>
      <c r="I23" s="622"/>
      <c r="J23" s="622"/>
      <c r="K23" s="623"/>
      <c r="L23" s="597"/>
      <c r="M23" s="597"/>
    </row>
    <row r="24" spans="1:13" x14ac:dyDescent="0.25">
      <c r="A24" s="597"/>
      <c r="B24" s="617"/>
      <c r="C24" s="594"/>
      <c r="D24" s="618" t="s">
        <v>19</v>
      </c>
      <c r="E24" s="619">
        <v>8421.34</v>
      </c>
      <c r="F24" s="619">
        <v>4430.24</v>
      </c>
      <c r="G24" s="607">
        <v>0</v>
      </c>
      <c r="H24" s="597"/>
      <c r="I24" s="622"/>
      <c r="J24" s="622"/>
      <c r="K24" s="623"/>
      <c r="L24" s="597"/>
      <c r="M24" s="597"/>
    </row>
    <row r="25" spans="1:13" x14ac:dyDescent="0.25">
      <c r="A25" s="597"/>
      <c r="B25" s="617"/>
      <c r="C25" s="594"/>
      <c r="D25" s="618" t="s">
        <v>20</v>
      </c>
      <c r="E25" s="619">
        <f>51673.83-8421.34</f>
        <v>43252.490000000005</v>
      </c>
      <c r="F25" s="619">
        <v>25514.14</v>
      </c>
      <c r="G25" s="607">
        <f>F25/E25*100</f>
        <v>58.988835093655865</v>
      </c>
      <c r="H25" s="597"/>
      <c r="I25" s="622"/>
      <c r="J25" s="622"/>
      <c r="K25" s="623"/>
      <c r="L25" s="597"/>
      <c r="M25" s="597"/>
    </row>
    <row r="26" spans="1:13" x14ac:dyDescent="0.25">
      <c r="A26" s="603"/>
      <c r="B26" s="617"/>
      <c r="C26" s="594"/>
      <c r="D26" s="618" t="s">
        <v>21</v>
      </c>
      <c r="E26" s="619">
        <v>0</v>
      </c>
      <c r="F26" s="619">
        <v>0</v>
      </c>
      <c r="G26" s="607">
        <v>0</v>
      </c>
      <c r="H26" s="603"/>
      <c r="I26" s="624"/>
      <c r="J26" s="624"/>
      <c r="K26" s="625"/>
      <c r="L26" s="603"/>
      <c r="M26" s="603"/>
    </row>
    <row r="27" spans="1:13" ht="15" customHeight="1" x14ac:dyDescent="0.25">
      <c r="A27" s="593" t="s">
        <v>118</v>
      </c>
      <c r="B27" s="626" t="s">
        <v>119</v>
      </c>
      <c r="C27" s="594" t="s">
        <v>109</v>
      </c>
      <c r="D27" s="618" t="s">
        <v>16</v>
      </c>
      <c r="E27" s="627">
        <f>SUM(E28:E31)</f>
        <v>0</v>
      </c>
      <c r="F27" s="627">
        <f>SUM(F28:F31)</f>
        <v>0</v>
      </c>
      <c r="G27" s="607">
        <v>0</v>
      </c>
      <c r="H27" s="594" t="s">
        <v>495</v>
      </c>
      <c r="I27" s="628">
        <v>5</v>
      </c>
      <c r="J27" s="628">
        <v>7.6</v>
      </c>
      <c r="K27" s="629">
        <v>100</v>
      </c>
      <c r="L27" s="594" t="s">
        <v>117</v>
      </c>
      <c r="M27" s="594"/>
    </row>
    <row r="28" spans="1:13" x14ac:dyDescent="0.25">
      <c r="A28" s="597"/>
      <c r="B28" s="630"/>
      <c r="C28" s="594"/>
      <c r="D28" s="618" t="s">
        <v>18</v>
      </c>
      <c r="E28" s="627">
        <v>0</v>
      </c>
      <c r="F28" s="627">
        <v>0</v>
      </c>
      <c r="G28" s="607">
        <v>0</v>
      </c>
      <c r="H28" s="594"/>
      <c r="I28" s="628"/>
      <c r="J28" s="628"/>
      <c r="K28" s="629"/>
      <c r="L28" s="594"/>
      <c r="M28" s="594"/>
    </row>
    <row r="29" spans="1:13" x14ac:dyDescent="0.25">
      <c r="A29" s="597"/>
      <c r="B29" s="630"/>
      <c r="C29" s="594"/>
      <c r="D29" s="618" t="s">
        <v>19</v>
      </c>
      <c r="E29" s="627">
        <v>0</v>
      </c>
      <c r="F29" s="627">
        <v>0</v>
      </c>
      <c r="G29" s="607">
        <v>0</v>
      </c>
      <c r="H29" s="594"/>
      <c r="I29" s="628"/>
      <c r="J29" s="628"/>
      <c r="K29" s="629"/>
      <c r="L29" s="594"/>
      <c r="M29" s="594"/>
    </row>
    <row r="30" spans="1:13" x14ac:dyDescent="0.25">
      <c r="A30" s="597"/>
      <c r="B30" s="630"/>
      <c r="C30" s="594"/>
      <c r="D30" s="618" t="s">
        <v>20</v>
      </c>
      <c r="E30" s="627">
        <v>0</v>
      </c>
      <c r="F30" s="627">
        <v>0</v>
      </c>
      <c r="G30" s="607">
        <v>0</v>
      </c>
      <c r="H30" s="594"/>
      <c r="I30" s="628"/>
      <c r="J30" s="628"/>
      <c r="K30" s="629"/>
      <c r="L30" s="594"/>
      <c r="M30" s="594"/>
    </row>
    <row r="31" spans="1:13" ht="23.25" customHeight="1" x14ac:dyDescent="0.25">
      <c r="A31" s="603"/>
      <c r="B31" s="631"/>
      <c r="C31" s="594"/>
      <c r="D31" s="618" t="s">
        <v>21</v>
      </c>
      <c r="E31" s="627">
        <v>0</v>
      </c>
      <c r="F31" s="627">
        <v>0</v>
      </c>
      <c r="G31" s="607">
        <v>0</v>
      </c>
      <c r="H31" s="594"/>
      <c r="I31" s="628"/>
      <c r="J31" s="628"/>
      <c r="K31" s="629"/>
      <c r="L31" s="594"/>
      <c r="M31" s="594"/>
    </row>
    <row r="32" spans="1:13" x14ac:dyDescent="0.25">
      <c r="A32" s="593" t="s">
        <v>120</v>
      </c>
      <c r="B32" s="626" t="s">
        <v>121</v>
      </c>
      <c r="C32" s="594" t="s">
        <v>109</v>
      </c>
      <c r="D32" s="618" t="s">
        <v>16</v>
      </c>
      <c r="E32" s="627">
        <f>SUM(E33:E36)</f>
        <v>8804.130000000001</v>
      </c>
      <c r="F32" s="627">
        <f>SUM(F33:F36)</f>
        <v>4633.3499999999995</v>
      </c>
      <c r="G32" s="607">
        <f>F32/E32*100</f>
        <v>52.627005734808542</v>
      </c>
      <c r="H32" s="632" t="s">
        <v>496</v>
      </c>
      <c r="I32" s="610">
        <v>100</v>
      </c>
      <c r="J32" s="633">
        <v>100</v>
      </c>
      <c r="K32" s="634">
        <v>100</v>
      </c>
      <c r="L32" s="594" t="s">
        <v>117</v>
      </c>
      <c r="M32" s="635"/>
    </row>
    <row r="33" spans="1:13" x14ac:dyDescent="0.25">
      <c r="A33" s="597"/>
      <c r="B33" s="630"/>
      <c r="C33" s="594"/>
      <c r="D33" s="618" t="s">
        <v>18</v>
      </c>
      <c r="E33" s="627">
        <v>382.79</v>
      </c>
      <c r="F33" s="627">
        <v>203.11</v>
      </c>
      <c r="G33" s="607">
        <f>F33/E33*100</f>
        <v>53.060424775986839</v>
      </c>
      <c r="H33" s="636"/>
      <c r="I33" s="637"/>
      <c r="J33" s="638"/>
      <c r="K33" s="638"/>
      <c r="L33" s="594"/>
      <c r="M33" s="635"/>
    </row>
    <row r="34" spans="1:13" x14ac:dyDescent="0.25">
      <c r="A34" s="597"/>
      <c r="B34" s="630"/>
      <c r="C34" s="594"/>
      <c r="D34" s="618" t="s">
        <v>19</v>
      </c>
      <c r="E34" s="627">
        <v>8421.34</v>
      </c>
      <c r="F34" s="627">
        <v>4430.24</v>
      </c>
      <c r="G34" s="607">
        <f>F34/E34*100</f>
        <v>52.607304775724529</v>
      </c>
      <c r="H34" s="636"/>
      <c r="I34" s="637"/>
      <c r="J34" s="638"/>
      <c r="K34" s="638"/>
      <c r="L34" s="594"/>
      <c r="M34" s="635"/>
    </row>
    <row r="35" spans="1:13" x14ac:dyDescent="0.25">
      <c r="A35" s="597"/>
      <c r="B35" s="630"/>
      <c r="C35" s="594"/>
      <c r="D35" s="618" t="s">
        <v>20</v>
      </c>
      <c r="E35" s="627">
        <v>0</v>
      </c>
      <c r="F35" s="627">
        <v>0</v>
      </c>
      <c r="G35" s="607">
        <v>0</v>
      </c>
      <c r="H35" s="636"/>
      <c r="I35" s="637"/>
      <c r="J35" s="638"/>
      <c r="K35" s="638"/>
      <c r="L35" s="594"/>
      <c r="M35" s="635"/>
    </row>
    <row r="36" spans="1:13" ht="37.5" customHeight="1" x14ac:dyDescent="0.25">
      <c r="A36" s="603"/>
      <c r="B36" s="631"/>
      <c r="C36" s="594"/>
      <c r="D36" s="618" t="s">
        <v>21</v>
      </c>
      <c r="E36" s="627">
        <v>0</v>
      </c>
      <c r="F36" s="627">
        <v>0</v>
      </c>
      <c r="G36" s="607">
        <v>0</v>
      </c>
      <c r="H36" s="639"/>
      <c r="I36" s="640"/>
      <c r="J36" s="641"/>
      <c r="K36" s="641"/>
      <c r="L36" s="594"/>
      <c r="M36" s="635"/>
    </row>
    <row r="37" spans="1:13" ht="15" customHeight="1" x14ac:dyDescent="0.25">
      <c r="A37" s="593" t="s">
        <v>57</v>
      </c>
      <c r="B37" s="617" t="s">
        <v>122</v>
      </c>
      <c r="C37" s="594" t="s">
        <v>109</v>
      </c>
      <c r="D37" s="605" t="s">
        <v>16</v>
      </c>
      <c r="E37" s="619">
        <f>SUM(E38:E41)</f>
        <v>52900.85</v>
      </c>
      <c r="F37" s="619">
        <f>SUM(F38:F41)</f>
        <v>32046.37</v>
      </c>
      <c r="G37" s="607">
        <f>F37/E37*100</f>
        <v>60.578175965036472</v>
      </c>
      <c r="H37" s="642" t="s">
        <v>123</v>
      </c>
      <c r="I37" s="643">
        <v>50</v>
      </c>
      <c r="J37" s="643">
        <v>47</v>
      </c>
      <c r="K37" s="644">
        <f>J37/I37*100</f>
        <v>94</v>
      </c>
      <c r="L37" s="597" t="s">
        <v>124</v>
      </c>
      <c r="M37" s="597"/>
    </row>
    <row r="38" spans="1:13" x14ac:dyDescent="0.25">
      <c r="A38" s="597"/>
      <c r="B38" s="617"/>
      <c r="C38" s="594"/>
      <c r="D38" s="605" t="s">
        <v>18</v>
      </c>
      <c r="E38" s="619">
        <v>0</v>
      </c>
      <c r="F38" s="619">
        <v>0</v>
      </c>
      <c r="G38" s="607">
        <v>0</v>
      </c>
      <c r="H38" s="642"/>
      <c r="I38" s="643"/>
      <c r="J38" s="643"/>
      <c r="K38" s="644"/>
      <c r="L38" s="597"/>
      <c r="M38" s="597"/>
    </row>
    <row r="39" spans="1:13" ht="12.75" customHeight="1" x14ac:dyDescent="0.25">
      <c r="A39" s="597"/>
      <c r="B39" s="617"/>
      <c r="C39" s="594"/>
      <c r="D39" s="605" t="s">
        <v>19</v>
      </c>
      <c r="E39" s="619">
        <v>0</v>
      </c>
      <c r="F39" s="619">
        <v>0</v>
      </c>
      <c r="G39" s="607">
        <v>0</v>
      </c>
      <c r="H39" s="642"/>
      <c r="I39" s="643"/>
      <c r="J39" s="643"/>
      <c r="K39" s="644"/>
      <c r="L39" s="597"/>
      <c r="M39" s="597"/>
    </row>
    <row r="40" spans="1:13" ht="10.5" hidden="1" customHeight="1" x14ac:dyDescent="0.25">
      <c r="A40" s="597"/>
      <c r="B40" s="617"/>
      <c r="C40" s="594"/>
      <c r="D40" s="605" t="s">
        <v>20</v>
      </c>
      <c r="E40" s="619">
        <v>52900.85</v>
      </c>
      <c r="F40" s="619">
        <v>32046.37</v>
      </c>
      <c r="G40" s="607">
        <f>F40/E40*100</f>
        <v>60.578175965036472</v>
      </c>
      <c r="H40" s="642"/>
      <c r="I40" s="643"/>
      <c r="J40" s="643"/>
      <c r="K40" s="644"/>
      <c r="L40" s="597"/>
      <c r="M40" s="597"/>
    </row>
    <row r="41" spans="1:13" hidden="1" x14ac:dyDescent="0.25">
      <c r="A41" s="603"/>
      <c r="B41" s="617"/>
      <c r="C41" s="594"/>
      <c r="D41" s="605" t="s">
        <v>21</v>
      </c>
      <c r="E41" s="619">
        <v>0</v>
      </c>
      <c r="F41" s="619">
        <v>0</v>
      </c>
      <c r="G41" s="607">
        <v>0</v>
      </c>
      <c r="H41" s="645"/>
      <c r="I41" s="646"/>
      <c r="J41" s="646"/>
      <c r="K41" s="647"/>
      <c r="L41" s="603"/>
      <c r="M41" s="603"/>
    </row>
    <row r="42" spans="1:13" ht="15" customHeight="1" x14ac:dyDescent="0.25">
      <c r="A42" s="594" t="s">
        <v>125</v>
      </c>
      <c r="B42" s="594" t="s">
        <v>126</v>
      </c>
      <c r="C42" s="594" t="s">
        <v>109</v>
      </c>
      <c r="D42" s="605" t="s">
        <v>16</v>
      </c>
      <c r="E42" s="619">
        <f>SUM(E43:E46)</f>
        <v>0</v>
      </c>
      <c r="F42" s="619">
        <f>SUM(F43:F46)</f>
        <v>0</v>
      </c>
      <c r="G42" s="607">
        <v>0</v>
      </c>
      <c r="H42" s="593" t="s">
        <v>127</v>
      </c>
      <c r="I42" s="593">
        <v>95</v>
      </c>
      <c r="J42" s="593">
        <v>95</v>
      </c>
      <c r="K42" s="648">
        <f>J42/I42*100</f>
        <v>100</v>
      </c>
      <c r="L42" s="593" t="s">
        <v>117</v>
      </c>
      <c r="M42" s="593"/>
    </row>
    <row r="43" spans="1:13" x14ac:dyDescent="0.25">
      <c r="A43" s="594"/>
      <c r="B43" s="594"/>
      <c r="C43" s="594"/>
      <c r="D43" s="605" t="s">
        <v>18</v>
      </c>
      <c r="E43" s="619">
        <v>0</v>
      </c>
      <c r="F43" s="619">
        <v>0</v>
      </c>
      <c r="G43" s="607">
        <v>0</v>
      </c>
      <c r="H43" s="597"/>
      <c r="I43" s="597"/>
      <c r="J43" s="597"/>
      <c r="K43" s="649"/>
      <c r="L43" s="597"/>
      <c r="M43" s="597"/>
    </row>
    <row r="44" spans="1:13" x14ac:dyDescent="0.25">
      <c r="A44" s="594"/>
      <c r="B44" s="594"/>
      <c r="C44" s="594"/>
      <c r="D44" s="605" t="s">
        <v>19</v>
      </c>
      <c r="E44" s="619">
        <v>0</v>
      </c>
      <c r="F44" s="619">
        <v>0</v>
      </c>
      <c r="G44" s="607">
        <v>0</v>
      </c>
      <c r="H44" s="597"/>
      <c r="I44" s="597"/>
      <c r="J44" s="597"/>
      <c r="K44" s="649"/>
      <c r="L44" s="597"/>
      <c r="M44" s="597"/>
    </row>
    <row r="45" spans="1:13" x14ac:dyDescent="0.25">
      <c r="A45" s="594"/>
      <c r="B45" s="594"/>
      <c r="C45" s="594"/>
      <c r="D45" s="605" t="s">
        <v>20</v>
      </c>
      <c r="E45" s="619">
        <v>0</v>
      </c>
      <c r="F45" s="619">
        <v>0</v>
      </c>
      <c r="G45" s="607">
        <v>0</v>
      </c>
      <c r="H45" s="597"/>
      <c r="I45" s="597"/>
      <c r="J45" s="597"/>
      <c r="K45" s="649"/>
      <c r="L45" s="597"/>
      <c r="M45" s="597"/>
    </row>
    <row r="46" spans="1:13" ht="10.5" customHeight="1" x14ac:dyDescent="0.25">
      <c r="A46" s="594"/>
      <c r="B46" s="594"/>
      <c r="C46" s="594"/>
      <c r="D46" s="605" t="s">
        <v>21</v>
      </c>
      <c r="E46" s="619">
        <v>0</v>
      </c>
      <c r="F46" s="619">
        <v>0</v>
      </c>
      <c r="G46" s="607">
        <v>0</v>
      </c>
      <c r="H46" s="603"/>
      <c r="I46" s="603"/>
      <c r="J46" s="603"/>
      <c r="K46" s="650"/>
      <c r="L46" s="603"/>
      <c r="M46" s="603"/>
    </row>
    <row r="47" spans="1:13" ht="15" customHeight="1" x14ac:dyDescent="0.25">
      <c r="A47" s="594" t="s">
        <v>128</v>
      </c>
      <c r="B47" s="594" t="s">
        <v>129</v>
      </c>
      <c r="C47" s="594" t="s">
        <v>109</v>
      </c>
      <c r="D47" s="605" t="s">
        <v>16</v>
      </c>
      <c r="E47" s="619">
        <f>SUM(E48:E51)</f>
        <v>0</v>
      </c>
      <c r="F47" s="619">
        <f>SUM(F48:F51)</f>
        <v>0</v>
      </c>
      <c r="G47" s="607">
        <v>0</v>
      </c>
      <c r="H47" s="651" t="s">
        <v>130</v>
      </c>
      <c r="I47" s="651">
        <v>95</v>
      </c>
      <c r="J47" s="651">
        <v>95</v>
      </c>
      <c r="K47" s="652">
        <f>J47/I47*100</f>
        <v>100</v>
      </c>
      <c r="L47" s="593" t="s">
        <v>131</v>
      </c>
      <c r="M47" s="593"/>
    </row>
    <row r="48" spans="1:13" x14ac:dyDescent="0.25">
      <c r="A48" s="594"/>
      <c r="B48" s="594"/>
      <c r="C48" s="594"/>
      <c r="D48" s="605" t="s">
        <v>18</v>
      </c>
      <c r="E48" s="619">
        <v>0</v>
      </c>
      <c r="F48" s="619">
        <v>0</v>
      </c>
      <c r="G48" s="607">
        <v>0</v>
      </c>
      <c r="H48" s="653"/>
      <c r="I48" s="653"/>
      <c r="J48" s="653"/>
      <c r="K48" s="654"/>
      <c r="L48" s="597"/>
      <c r="M48" s="597"/>
    </row>
    <row r="49" spans="1:13" x14ac:dyDescent="0.25">
      <c r="A49" s="594"/>
      <c r="B49" s="594"/>
      <c r="C49" s="594"/>
      <c r="D49" s="605" t="s">
        <v>19</v>
      </c>
      <c r="E49" s="619">
        <v>0</v>
      </c>
      <c r="F49" s="619">
        <v>0</v>
      </c>
      <c r="G49" s="607">
        <v>0</v>
      </c>
      <c r="H49" s="653"/>
      <c r="I49" s="653"/>
      <c r="J49" s="653"/>
      <c r="K49" s="654"/>
      <c r="L49" s="597"/>
      <c r="M49" s="597"/>
    </row>
    <row r="50" spans="1:13" ht="12.75" customHeight="1" x14ac:dyDescent="0.25">
      <c r="A50" s="594"/>
      <c r="B50" s="594"/>
      <c r="C50" s="594"/>
      <c r="D50" s="605" t="s">
        <v>20</v>
      </c>
      <c r="E50" s="619">
        <v>0</v>
      </c>
      <c r="F50" s="619">
        <v>0</v>
      </c>
      <c r="G50" s="607">
        <v>0</v>
      </c>
      <c r="H50" s="653"/>
      <c r="I50" s="653"/>
      <c r="J50" s="653"/>
      <c r="K50" s="654"/>
      <c r="L50" s="597"/>
      <c r="M50" s="597"/>
    </row>
    <row r="51" spans="1:13" ht="23.25" hidden="1" customHeight="1" x14ac:dyDescent="0.25">
      <c r="A51" s="594"/>
      <c r="B51" s="594"/>
      <c r="C51" s="594"/>
      <c r="D51" s="605" t="s">
        <v>21</v>
      </c>
      <c r="E51" s="619">
        <v>0</v>
      </c>
      <c r="F51" s="619">
        <v>0</v>
      </c>
      <c r="G51" s="607">
        <v>0</v>
      </c>
      <c r="H51" s="655"/>
      <c r="I51" s="655"/>
      <c r="J51" s="655"/>
      <c r="K51" s="656"/>
      <c r="L51" s="603"/>
      <c r="M51" s="603"/>
    </row>
    <row r="52" spans="1:13" ht="15" customHeight="1" x14ac:dyDescent="0.25">
      <c r="A52" s="594" t="s">
        <v>132</v>
      </c>
      <c r="B52" s="594" t="s">
        <v>133</v>
      </c>
      <c r="C52" s="594" t="s">
        <v>109</v>
      </c>
      <c r="D52" s="605" t="s">
        <v>16</v>
      </c>
      <c r="E52" s="619">
        <f>SUM(E53:E56)</f>
        <v>0</v>
      </c>
      <c r="F52" s="619">
        <f>SUM(F53:F56)</f>
        <v>0</v>
      </c>
      <c r="G52" s="607">
        <v>0</v>
      </c>
      <c r="H52" s="479" t="s">
        <v>134</v>
      </c>
      <c r="I52" s="479">
        <v>95</v>
      </c>
      <c r="J52" s="479">
        <v>80</v>
      </c>
      <c r="K52" s="657">
        <f>J52/I52*100</f>
        <v>84.210526315789465</v>
      </c>
      <c r="L52" s="593" t="s">
        <v>117</v>
      </c>
      <c r="M52" s="593"/>
    </row>
    <row r="53" spans="1:13" x14ac:dyDescent="0.25">
      <c r="A53" s="594"/>
      <c r="B53" s="594"/>
      <c r="C53" s="594"/>
      <c r="D53" s="605" t="s">
        <v>18</v>
      </c>
      <c r="E53" s="619">
        <v>0</v>
      </c>
      <c r="F53" s="619">
        <v>0</v>
      </c>
      <c r="G53" s="607">
        <v>0</v>
      </c>
      <c r="H53" s="483"/>
      <c r="I53" s="483"/>
      <c r="J53" s="483"/>
      <c r="K53" s="658"/>
      <c r="L53" s="597"/>
      <c r="M53" s="597"/>
    </row>
    <row r="54" spans="1:13" x14ac:dyDescent="0.25">
      <c r="A54" s="594"/>
      <c r="B54" s="594"/>
      <c r="C54" s="594"/>
      <c r="D54" s="605" t="s">
        <v>19</v>
      </c>
      <c r="E54" s="619">
        <v>0</v>
      </c>
      <c r="F54" s="619">
        <v>0</v>
      </c>
      <c r="G54" s="607">
        <v>0</v>
      </c>
      <c r="H54" s="483"/>
      <c r="I54" s="483"/>
      <c r="J54" s="483"/>
      <c r="K54" s="658"/>
      <c r="L54" s="597"/>
      <c r="M54" s="597"/>
    </row>
    <row r="55" spans="1:13" x14ac:dyDescent="0.25">
      <c r="A55" s="594"/>
      <c r="B55" s="594"/>
      <c r="C55" s="594"/>
      <c r="D55" s="605" t="s">
        <v>20</v>
      </c>
      <c r="E55" s="619">
        <v>0</v>
      </c>
      <c r="F55" s="619">
        <v>0</v>
      </c>
      <c r="G55" s="607">
        <v>0</v>
      </c>
      <c r="H55" s="483"/>
      <c r="I55" s="483"/>
      <c r="J55" s="483"/>
      <c r="K55" s="658"/>
      <c r="L55" s="597"/>
      <c r="M55" s="597"/>
    </row>
    <row r="56" spans="1:13" ht="12.75" customHeight="1" x14ac:dyDescent="0.25">
      <c r="A56" s="594"/>
      <c r="B56" s="594"/>
      <c r="C56" s="594"/>
      <c r="D56" s="605" t="s">
        <v>21</v>
      </c>
      <c r="E56" s="619">
        <v>0</v>
      </c>
      <c r="F56" s="619">
        <v>0</v>
      </c>
      <c r="G56" s="607">
        <v>0</v>
      </c>
      <c r="H56" s="487"/>
      <c r="I56" s="487"/>
      <c r="J56" s="487"/>
      <c r="K56" s="659"/>
      <c r="L56" s="603"/>
      <c r="M56" s="603"/>
    </row>
    <row r="57" spans="1:13" x14ac:dyDescent="0.25">
      <c r="A57" s="594" t="s">
        <v>135</v>
      </c>
      <c r="B57" s="594" t="s">
        <v>136</v>
      </c>
      <c r="C57" s="594" t="s">
        <v>109</v>
      </c>
      <c r="D57" s="605" t="s">
        <v>16</v>
      </c>
      <c r="E57" s="619">
        <f>E60</f>
        <v>0</v>
      </c>
      <c r="F57" s="619">
        <f>F60</f>
        <v>0</v>
      </c>
      <c r="G57" s="607">
        <v>0</v>
      </c>
      <c r="H57" s="608"/>
      <c r="I57" s="593"/>
      <c r="J57" s="593"/>
      <c r="K57" s="660"/>
      <c r="L57" s="593" t="s">
        <v>137</v>
      </c>
      <c r="M57" s="593"/>
    </row>
    <row r="58" spans="1:13" x14ac:dyDescent="0.25">
      <c r="A58" s="594"/>
      <c r="B58" s="594"/>
      <c r="C58" s="594"/>
      <c r="D58" s="605" t="s">
        <v>18</v>
      </c>
      <c r="E58" s="619">
        <v>0</v>
      </c>
      <c r="F58" s="619">
        <v>0</v>
      </c>
      <c r="G58" s="607">
        <v>0</v>
      </c>
      <c r="H58" s="611"/>
      <c r="I58" s="597"/>
      <c r="J58" s="597"/>
      <c r="K58" s="661"/>
      <c r="L58" s="597"/>
      <c r="M58" s="597"/>
    </row>
    <row r="59" spans="1:13" x14ac:dyDescent="0.25">
      <c r="A59" s="594"/>
      <c r="B59" s="594"/>
      <c r="C59" s="594"/>
      <c r="D59" s="605" t="s">
        <v>19</v>
      </c>
      <c r="E59" s="619">
        <v>0</v>
      </c>
      <c r="F59" s="619">
        <v>0</v>
      </c>
      <c r="G59" s="607">
        <v>0</v>
      </c>
      <c r="H59" s="611"/>
      <c r="I59" s="597"/>
      <c r="J59" s="597"/>
      <c r="K59" s="661"/>
      <c r="L59" s="597"/>
      <c r="M59" s="597"/>
    </row>
    <row r="60" spans="1:13" x14ac:dyDescent="0.25">
      <c r="A60" s="594"/>
      <c r="B60" s="594"/>
      <c r="C60" s="594"/>
      <c r="D60" s="605" t="s">
        <v>20</v>
      </c>
      <c r="E60" s="619">
        <v>0</v>
      </c>
      <c r="F60" s="619">
        <v>0</v>
      </c>
      <c r="G60" s="607">
        <v>0</v>
      </c>
      <c r="H60" s="611"/>
      <c r="I60" s="597"/>
      <c r="J60" s="597"/>
      <c r="K60" s="661"/>
      <c r="L60" s="597"/>
      <c r="M60" s="597"/>
    </row>
    <row r="61" spans="1:13" x14ac:dyDescent="0.25">
      <c r="A61" s="594"/>
      <c r="B61" s="594"/>
      <c r="C61" s="594"/>
      <c r="D61" s="605" t="s">
        <v>21</v>
      </c>
      <c r="E61" s="619">
        <v>0</v>
      </c>
      <c r="F61" s="619">
        <v>0</v>
      </c>
      <c r="G61" s="607">
        <v>0</v>
      </c>
      <c r="H61" s="614"/>
      <c r="I61" s="603"/>
      <c r="J61" s="603"/>
      <c r="K61" s="662"/>
      <c r="L61" s="603"/>
      <c r="M61" s="603"/>
    </row>
    <row r="62" spans="1:13" ht="22.5" customHeight="1" x14ac:dyDescent="0.25">
      <c r="A62" s="593" t="s">
        <v>138</v>
      </c>
      <c r="B62" s="593" t="s">
        <v>139</v>
      </c>
      <c r="C62" s="594" t="s">
        <v>109</v>
      </c>
      <c r="D62" s="605" t="s">
        <v>16</v>
      </c>
      <c r="E62" s="619">
        <f>SUM(E63:E66)</f>
        <v>0</v>
      </c>
      <c r="F62" s="619">
        <f>SUM(F63:F66)</f>
        <v>0</v>
      </c>
      <c r="G62" s="607">
        <v>0</v>
      </c>
      <c r="H62" s="593" t="s">
        <v>140</v>
      </c>
      <c r="I62" s="593">
        <v>0</v>
      </c>
      <c r="J62" s="593">
        <v>0</v>
      </c>
      <c r="K62" s="660">
        <v>0</v>
      </c>
      <c r="L62" s="593" t="s">
        <v>137</v>
      </c>
      <c r="M62" s="593"/>
    </row>
    <row r="63" spans="1:13" x14ac:dyDescent="0.25">
      <c r="A63" s="597"/>
      <c r="B63" s="597"/>
      <c r="C63" s="594"/>
      <c r="D63" s="605" t="s">
        <v>18</v>
      </c>
      <c r="E63" s="619">
        <v>0</v>
      </c>
      <c r="F63" s="619">
        <v>0</v>
      </c>
      <c r="G63" s="607">
        <v>0</v>
      </c>
      <c r="H63" s="597"/>
      <c r="I63" s="597"/>
      <c r="J63" s="597"/>
      <c r="K63" s="661"/>
      <c r="L63" s="597"/>
      <c r="M63" s="597"/>
    </row>
    <row r="64" spans="1:13" x14ac:dyDescent="0.25">
      <c r="A64" s="597"/>
      <c r="B64" s="597"/>
      <c r="C64" s="594"/>
      <c r="D64" s="605" t="s">
        <v>19</v>
      </c>
      <c r="E64" s="619">
        <v>0</v>
      </c>
      <c r="F64" s="619">
        <v>0</v>
      </c>
      <c r="G64" s="607">
        <v>0</v>
      </c>
      <c r="H64" s="597"/>
      <c r="I64" s="597"/>
      <c r="J64" s="597"/>
      <c r="K64" s="661"/>
      <c r="L64" s="597"/>
      <c r="M64" s="597"/>
    </row>
    <row r="65" spans="1:13" x14ac:dyDescent="0.25">
      <c r="A65" s="597"/>
      <c r="B65" s="597"/>
      <c r="C65" s="594"/>
      <c r="D65" s="605" t="s">
        <v>20</v>
      </c>
      <c r="E65" s="619">
        <v>0</v>
      </c>
      <c r="F65" s="619">
        <v>0</v>
      </c>
      <c r="G65" s="607">
        <v>0</v>
      </c>
      <c r="H65" s="597"/>
      <c r="I65" s="597"/>
      <c r="J65" s="597"/>
      <c r="K65" s="661"/>
      <c r="L65" s="597"/>
      <c r="M65" s="597"/>
    </row>
    <row r="66" spans="1:13" hidden="1" x14ac:dyDescent="0.25">
      <c r="A66" s="603"/>
      <c r="B66" s="603"/>
      <c r="C66" s="594"/>
      <c r="D66" s="605" t="s">
        <v>21</v>
      </c>
      <c r="E66" s="619">
        <v>0</v>
      </c>
      <c r="F66" s="619">
        <v>0</v>
      </c>
      <c r="G66" s="607">
        <v>0</v>
      </c>
      <c r="H66" s="603"/>
      <c r="I66" s="603"/>
      <c r="J66" s="603"/>
      <c r="K66" s="662"/>
      <c r="L66" s="603"/>
      <c r="M66" s="603"/>
    </row>
    <row r="67" spans="1:13" ht="22.5" customHeight="1" x14ac:dyDescent="0.25">
      <c r="A67" s="593" t="s">
        <v>141</v>
      </c>
      <c r="B67" s="593" t="s">
        <v>142</v>
      </c>
      <c r="C67" s="594" t="s">
        <v>109</v>
      </c>
      <c r="D67" s="605" t="s">
        <v>16</v>
      </c>
      <c r="E67" s="619">
        <f>E70</f>
        <v>0</v>
      </c>
      <c r="F67" s="619">
        <f>F70</f>
        <v>0</v>
      </c>
      <c r="G67" s="607">
        <v>0</v>
      </c>
      <c r="H67" s="479" t="s">
        <v>143</v>
      </c>
      <c r="I67" s="479">
        <v>50</v>
      </c>
      <c r="J67" s="479">
        <v>12</v>
      </c>
      <c r="K67" s="657">
        <v>24</v>
      </c>
      <c r="L67" s="593" t="s">
        <v>144</v>
      </c>
      <c r="M67" s="593"/>
    </row>
    <row r="68" spans="1:13" x14ac:dyDescent="0.25">
      <c r="A68" s="597"/>
      <c r="B68" s="597"/>
      <c r="C68" s="594"/>
      <c r="D68" s="605" t="s">
        <v>18</v>
      </c>
      <c r="E68" s="619">
        <v>0</v>
      </c>
      <c r="F68" s="619">
        <v>0</v>
      </c>
      <c r="G68" s="607">
        <v>0</v>
      </c>
      <c r="H68" s="483"/>
      <c r="I68" s="483"/>
      <c r="J68" s="483"/>
      <c r="K68" s="658"/>
      <c r="L68" s="597"/>
      <c r="M68" s="597"/>
    </row>
    <row r="69" spans="1:13" x14ac:dyDescent="0.25">
      <c r="A69" s="597"/>
      <c r="B69" s="597"/>
      <c r="C69" s="594"/>
      <c r="D69" s="605" t="s">
        <v>19</v>
      </c>
      <c r="E69" s="619">
        <v>0</v>
      </c>
      <c r="F69" s="619">
        <v>0</v>
      </c>
      <c r="G69" s="607">
        <v>0</v>
      </c>
      <c r="H69" s="483"/>
      <c r="I69" s="483"/>
      <c r="J69" s="483"/>
      <c r="K69" s="658"/>
      <c r="L69" s="597"/>
      <c r="M69" s="597"/>
    </row>
    <row r="70" spans="1:13" x14ac:dyDescent="0.25">
      <c r="A70" s="597"/>
      <c r="B70" s="597"/>
      <c r="C70" s="594"/>
      <c r="D70" s="605" t="s">
        <v>20</v>
      </c>
      <c r="E70" s="619">
        <v>0</v>
      </c>
      <c r="F70" s="619">
        <v>0</v>
      </c>
      <c r="G70" s="607">
        <v>0</v>
      </c>
      <c r="H70" s="483"/>
      <c r="I70" s="483"/>
      <c r="J70" s="483"/>
      <c r="K70" s="658"/>
      <c r="L70" s="597"/>
      <c r="M70" s="597"/>
    </row>
    <row r="71" spans="1:13" ht="19.5" customHeight="1" x14ac:dyDescent="0.25">
      <c r="A71" s="603"/>
      <c r="B71" s="603"/>
      <c r="C71" s="594"/>
      <c r="D71" s="605" t="s">
        <v>21</v>
      </c>
      <c r="E71" s="619">
        <v>0</v>
      </c>
      <c r="F71" s="619">
        <v>0</v>
      </c>
      <c r="G71" s="607">
        <v>0</v>
      </c>
      <c r="H71" s="487"/>
      <c r="I71" s="487"/>
      <c r="J71" s="487"/>
      <c r="K71" s="659"/>
      <c r="L71" s="603"/>
      <c r="M71" s="603"/>
    </row>
    <row r="72" spans="1:13" ht="15" customHeight="1" x14ac:dyDescent="0.25">
      <c r="A72" s="593" t="s">
        <v>145</v>
      </c>
      <c r="B72" s="593" t="s">
        <v>146</v>
      </c>
      <c r="C72" s="593" t="s">
        <v>109</v>
      </c>
      <c r="D72" s="605" t="s">
        <v>16</v>
      </c>
      <c r="E72" s="619">
        <f>SUM(E73:E76)</f>
        <v>40</v>
      </c>
      <c r="F72" s="619">
        <f>SUM(F73:F76)</f>
        <v>40</v>
      </c>
      <c r="G72" s="607">
        <v>0</v>
      </c>
      <c r="H72" s="479" t="s">
        <v>147</v>
      </c>
      <c r="I72" s="479">
        <v>29</v>
      </c>
      <c r="J72" s="479">
        <v>29</v>
      </c>
      <c r="K72" s="657">
        <f>J72/I72*100</f>
        <v>100</v>
      </c>
      <c r="L72" s="593" t="s">
        <v>137</v>
      </c>
      <c r="M72" s="593"/>
    </row>
    <row r="73" spans="1:13" x14ac:dyDescent="0.25">
      <c r="A73" s="597"/>
      <c r="B73" s="597"/>
      <c r="C73" s="597"/>
      <c r="D73" s="605" t="s">
        <v>18</v>
      </c>
      <c r="E73" s="619">
        <v>0</v>
      </c>
      <c r="F73" s="619">
        <v>0</v>
      </c>
      <c r="G73" s="607">
        <v>0</v>
      </c>
      <c r="H73" s="483"/>
      <c r="I73" s="483"/>
      <c r="J73" s="483"/>
      <c r="K73" s="658"/>
      <c r="L73" s="597"/>
      <c r="M73" s="597"/>
    </row>
    <row r="74" spans="1:13" x14ac:dyDescent="0.25">
      <c r="A74" s="597"/>
      <c r="B74" s="597"/>
      <c r="C74" s="597"/>
      <c r="D74" s="605" t="s">
        <v>19</v>
      </c>
      <c r="E74" s="619">
        <v>0</v>
      </c>
      <c r="F74" s="619">
        <v>0</v>
      </c>
      <c r="G74" s="607">
        <v>0</v>
      </c>
      <c r="H74" s="483"/>
      <c r="I74" s="483"/>
      <c r="J74" s="483"/>
      <c r="K74" s="658"/>
      <c r="L74" s="597"/>
      <c r="M74" s="597"/>
    </row>
    <row r="75" spans="1:13" ht="15" customHeight="1" x14ac:dyDescent="0.25">
      <c r="A75" s="597"/>
      <c r="B75" s="597"/>
      <c r="C75" s="597"/>
      <c r="D75" s="605" t="s">
        <v>20</v>
      </c>
      <c r="E75" s="619">
        <v>40</v>
      </c>
      <c r="F75" s="619">
        <v>40</v>
      </c>
      <c r="G75" s="607">
        <v>0</v>
      </c>
      <c r="H75" s="483"/>
      <c r="I75" s="483"/>
      <c r="J75" s="483"/>
      <c r="K75" s="658"/>
      <c r="L75" s="597"/>
      <c r="M75" s="597"/>
    </row>
    <row r="76" spans="1:13" ht="25.5" customHeight="1" x14ac:dyDescent="0.25">
      <c r="A76" s="603"/>
      <c r="B76" s="603"/>
      <c r="C76" s="603"/>
      <c r="D76" s="605" t="s">
        <v>21</v>
      </c>
      <c r="E76" s="619">
        <v>0</v>
      </c>
      <c r="F76" s="619">
        <v>0</v>
      </c>
      <c r="G76" s="607">
        <v>0</v>
      </c>
      <c r="H76" s="487"/>
      <c r="I76" s="487"/>
      <c r="J76" s="487"/>
      <c r="K76" s="659"/>
      <c r="L76" s="603"/>
      <c r="M76" s="603"/>
    </row>
    <row r="77" spans="1:13" ht="15" customHeight="1" x14ac:dyDescent="0.25">
      <c r="A77" s="663" t="s">
        <v>148</v>
      </c>
      <c r="B77" s="651" t="s">
        <v>149</v>
      </c>
      <c r="C77" s="664" t="s">
        <v>150</v>
      </c>
      <c r="D77" s="605" t="s">
        <v>16</v>
      </c>
      <c r="E77" s="627">
        <f>SUM(E78:E81)</f>
        <v>22986.43</v>
      </c>
      <c r="F77" s="627">
        <f>SUM(F78:F81)</f>
        <v>14258.630000000001</v>
      </c>
      <c r="G77" s="607">
        <f>F77/E77*100</f>
        <v>62.030641556779372</v>
      </c>
      <c r="H77" s="479" t="s">
        <v>151</v>
      </c>
      <c r="I77" s="484">
        <v>100</v>
      </c>
      <c r="J77" s="484">
        <v>95</v>
      </c>
      <c r="K77" s="665">
        <f>J77/I77*100</f>
        <v>95</v>
      </c>
      <c r="L77" s="666" t="s">
        <v>124</v>
      </c>
      <c r="M77" s="666"/>
    </row>
    <row r="78" spans="1:13" x14ac:dyDescent="0.25">
      <c r="A78" s="642"/>
      <c r="B78" s="653"/>
      <c r="C78" s="667"/>
      <c r="D78" s="605" t="s">
        <v>18</v>
      </c>
      <c r="E78" s="627">
        <v>15537.83</v>
      </c>
      <c r="F78" s="627">
        <v>9322.7000000000007</v>
      </c>
      <c r="G78" s="607">
        <f>F78/E78*100</f>
        <v>60.000012871810291</v>
      </c>
      <c r="H78" s="483"/>
      <c r="I78" s="483"/>
      <c r="J78" s="483"/>
      <c r="K78" s="658"/>
      <c r="L78" s="597"/>
      <c r="M78" s="597"/>
    </row>
    <row r="79" spans="1:13" x14ac:dyDescent="0.25">
      <c r="A79" s="642"/>
      <c r="B79" s="653"/>
      <c r="C79" s="667"/>
      <c r="D79" s="605" t="s">
        <v>19</v>
      </c>
      <c r="E79" s="627">
        <v>0</v>
      </c>
      <c r="F79" s="627">
        <v>0</v>
      </c>
      <c r="G79" s="607">
        <v>0</v>
      </c>
      <c r="H79" s="483"/>
      <c r="I79" s="483"/>
      <c r="J79" s="483"/>
      <c r="K79" s="658"/>
      <c r="L79" s="597"/>
      <c r="M79" s="597"/>
    </row>
    <row r="80" spans="1:13" x14ac:dyDescent="0.25">
      <c r="A80" s="642"/>
      <c r="B80" s="653"/>
      <c r="C80" s="667"/>
      <c r="D80" s="605" t="s">
        <v>20</v>
      </c>
      <c r="E80" s="627">
        <v>7448.6</v>
      </c>
      <c r="F80" s="627">
        <v>4935.93</v>
      </c>
      <c r="G80" s="607">
        <f>F80/E80*100</f>
        <v>66.266546733614376</v>
      </c>
      <c r="H80" s="483"/>
      <c r="I80" s="483"/>
      <c r="J80" s="483"/>
      <c r="K80" s="658"/>
      <c r="L80" s="597"/>
      <c r="M80" s="597"/>
    </row>
    <row r="81" spans="1:13" ht="12" customHeight="1" x14ac:dyDescent="0.25">
      <c r="A81" s="645"/>
      <c r="B81" s="655"/>
      <c r="C81" s="668"/>
      <c r="D81" s="605" t="s">
        <v>21</v>
      </c>
      <c r="E81" s="627">
        <v>0</v>
      </c>
      <c r="F81" s="627">
        <v>0</v>
      </c>
      <c r="G81" s="607">
        <v>0</v>
      </c>
      <c r="H81" s="487"/>
      <c r="I81" s="487"/>
      <c r="J81" s="487"/>
      <c r="K81" s="659"/>
      <c r="L81" s="603"/>
      <c r="M81" s="603"/>
    </row>
    <row r="82" spans="1:13" ht="15" customHeight="1" x14ac:dyDescent="0.25">
      <c r="A82" s="669" t="s">
        <v>152</v>
      </c>
      <c r="B82" s="479" t="s">
        <v>153</v>
      </c>
      <c r="C82" s="670" t="s">
        <v>109</v>
      </c>
      <c r="D82" s="605" t="s">
        <v>16</v>
      </c>
      <c r="E82" s="619">
        <f>SUM(E83:E87)</f>
        <v>9192.35</v>
      </c>
      <c r="F82" s="619">
        <f>SUM(F83:F87)</f>
        <v>4386.97</v>
      </c>
      <c r="G82" s="607">
        <v>0</v>
      </c>
      <c r="H82" s="554"/>
      <c r="I82" s="593"/>
      <c r="J82" s="593"/>
      <c r="K82" s="660"/>
      <c r="L82" s="593" t="s">
        <v>154</v>
      </c>
      <c r="M82" s="593"/>
    </row>
    <row r="83" spans="1:13" x14ac:dyDescent="0.25">
      <c r="A83" s="594"/>
      <c r="B83" s="483"/>
      <c r="C83" s="671"/>
      <c r="D83" s="605" t="s">
        <v>18</v>
      </c>
      <c r="E83" s="619">
        <v>0</v>
      </c>
      <c r="F83" s="619">
        <v>0</v>
      </c>
      <c r="G83" s="607">
        <v>0</v>
      </c>
      <c r="H83" s="560"/>
      <c r="I83" s="597"/>
      <c r="J83" s="597"/>
      <c r="K83" s="661"/>
      <c r="L83" s="597"/>
      <c r="M83" s="597"/>
    </row>
    <row r="84" spans="1:13" x14ac:dyDescent="0.25">
      <c r="A84" s="594"/>
      <c r="B84" s="483"/>
      <c r="C84" s="671"/>
      <c r="D84" s="605" t="s">
        <v>19</v>
      </c>
      <c r="E84" s="619">
        <v>0</v>
      </c>
      <c r="F84" s="619">
        <v>0</v>
      </c>
      <c r="G84" s="607">
        <v>0</v>
      </c>
      <c r="H84" s="560"/>
      <c r="I84" s="597"/>
      <c r="J84" s="597"/>
      <c r="K84" s="661"/>
      <c r="L84" s="597"/>
      <c r="M84" s="597"/>
    </row>
    <row r="85" spans="1:13" x14ac:dyDescent="0.25">
      <c r="A85" s="594"/>
      <c r="B85" s="483"/>
      <c r="C85" s="671"/>
      <c r="D85" s="663" t="s">
        <v>20</v>
      </c>
      <c r="E85" s="672">
        <v>9192.35</v>
      </c>
      <c r="F85" s="672">
        <v>4386.97</v>
      </c>
      <c r="G85" s="673">
        <v>0</v>
      </c>
      <c r="H85" s="560"/>
      <c r="I85" s="597"/>
      <c r="J85" s="597"/>
      <c r="K85" s="661"/>
      <c r="L85" s="597"/>
      <c r="M85" s="597"/>
    </row>
    <row r="86" spans="1:13" x14ac:dyDescent="0.25">
      <c r="A86" s="594"/>
      <c r="B86" s="483"/>
      <c r="C86" s="671"/>
      <c r="D86" s="645"/>
      <c r="E86" s="674"/>
      <c r="F86" s="674"/>
      <c r="G86" s="675"/>
      <c r="H86" s="560"/>
      <c r="I86" s="597"/>
      <c r="J86" s="597"/>
      <c r="K86" s="661"/>
      <c r="L86" s="597"/>
      <c r="M86" s="597"/>
    </row>
    <row r="87" spans="1:13" ht="37.5" customHeight="1" x14ac:dyDescent="0.25">
      <c r="A87" s="594"/>
      <c r="B87" s="487"/>
      <c r="C87" s="676"/>
      <c r="D87" s="605" t="s">
        <v>21</v>
      </c>
      <c r="E87" s="619">
        <v>0</v>
      </c>
      <c r="F87" s="619">
        <v>0</v>
      </c>
      <c r="G87" s="607">
        <v>0</v>
      </c>
      <c r="H87" s="563"/>
      <c r="I87" s="603"/>
      <c r="J87" s="603"/>
      <c r="K87" s="662"/>
      <c r="L87" s="603"/>
      <c r="M87" s="603"/>
    </row>
    <row r="88" spans="1:13" x14ac:dyDescent="0.25">
      <c r="A88" s="593" t="s">
        <v>155</v>
      </c>
      <c r="B88" s="479" t="s">
        <v>156</v>
      </c>
      <c r="C88" s="593" t="s">
        <v>109</v>
      </c>
      <c r="D88" s="605" t="s">
        <v>16</v>
      </c>
      <c r="E88" s="627">
        <f>SUM(E89:E92)</f>
        <v>240</v>
      </c>
      <c r="F88" s="627">
        <f>SUM(F89:F92)</f>
        <v>0</v>
      </c>
      <c r="G88" s="607">
        <v>0</v>
      </c>
      <c r="H88" s="593" t="s">
        <v>157</v>
      </c>
      <c r="I88" s="593">
        <v>1</v>
      </c>
      <c r="J88" s="593">
        <v>1</v>
      </c>
      <c r="K88" s="660">
        <f t="shared" ref="K88:K97" si="1">J88/I88*100</f>
        <v>100</v>
      </c>
      <c r="L88" s="593" t="s">
        <v>158</v>
      </c>
      <c r="M88" s="593"/>
    </row>
    <row r="89" spans="1:13" x14ac:dyDescent="0.25">
      <c r="A89" s="597"/>
      <c r="B89" s="483"/>
      <c r="C89" s="597"/>
      <c r="D89" s="605" t="s">
        <v>18</v>
      </c>
      <c r="E89" s="619">
        <v>0</v>
      </c>
      <c r="F89" s="619">
        <v>0</v>
      </c>
      <c r="G89" s="607">
        <v>0</v>
      </c>
      <c r="H89" s="597"/>
      <c r="I89" s="597"/>
      <c r="J89" s="597"/>
      <c r="K89" s="661" t="e">
        <f t="shared" si="1"/>
        <v>#DIV/0!</v>
      </c>
      <c r="L89" s="597"/>
      <c r="M89" s="597"/>
    </row>
    <row r="90" spans="1:13" x14ac:dyDescent="0.25">
      <c r="A90" s="597"/>
      <c r="B90" s="483"/>
      <c r="C90" s="597"/>
      <c r="D90" s="605" t="s">
        <v>19</v>
      </c>
      <c r="E90" s="619">
        <v>0</v>
      </c>
      <c r="F90" s="619">
        <v>0</v>
      </c>
      <c r="G90" s="607">
        <v>0</v>
      </c>
      <c r="H90" s="597"/>
      <c r="I90" s="597"/>
      <c r="J90" s="597"/>
      <c r="K90" s="661" t="e">
        <f t="shared" si="1"/>
        <v>#DIV/0!</v>
      </c>
      <c r="L90" s="597"/>
      <c r="M90" s="597"/>
    </row>
    <row r="91" spans="1:13" x14ac:dyDescent="0.25">
      <c r="A91" s="597"/>
      <c r="B91" s="483"/>
      <c r="C91" s="597"/>
      <c r="D91" s="605" t="s">
        <v>20</v>
      </c>
      <c r="E91" s="619">
        <v>240</v>
      </c>
      <c r="F91" s="619">
        <v>0</v>
      </c>
      <c r="G91" s="607">
        <v>0</v>
      </c>
      <c r="H91" s="597"/>
      <c r="I91" s="597"/>
      <c r="J91" s="597"/>
      <c r="K91" s="661" t="e">
        <f t="shared" si="1"/>
        <v>#DIV/0!</v>
      </c>
      <c r="L91" s="597"/>
      <c r="M91" s="597"/>
    </row>
    <row r="92" spans="1:13" x14ac:dyDescent="0.25">
      <c r="A92" s="603"/>
      <c r="B92" s="487"/>
      <c r="C92" s="603"/>
      <c r="D92" s="605" t="s">
        <v>21</v>
      </c>
      <c r="E92" s="619">
        <v>0</v>
      </c>
      <c r="F92" s="619">
        <v>0</v>
      </c>
      <c r="G92" s="607">
        <v>0</v>
      </c>
      <c r="H92" s="603"/>
      <c r="I92" s="603"/>
      <c r="J92" s="603"/>
      <c r="K92" s="662" t="e">
        <f t="shared" si="1"/>
        <v>#DIV/0!</v>
      </c>
      <c r="L92" s="603"/>
      <c r="M92" s="603"/>
    </row>
    <row r="93" spans="1:13" ht="15" customHeight="1" x14ac:dyDescent="0.25">
      <c r="A93" s="593" t="s">
        <v>159</v>
      </c>
      <c r="B93" s="479" t="s">
        <v>160</v>
      </c>
      <c r="C93" s="594" t="s">
        <v>109</v>
      </c>
      <c r="D93" s="605" t="s">
        <v>16</v>
      </c>
      <c r="E93" s="619">
        <f>E94+E95+E96</f>
        <v>84.6</v>
      </c>
      <c r="F93" s="619">
        <f>F94+F95+F96</f>
        <v>84.6</v>
      </c>
      <c r="G93" s="607">
        <f>F93/E93*100</f>
        <v>100</v>
      </c>
      <c r="H93" s="593" t="s">
        <v>161</v>
      </c>
      <c r="I93" s="593">
        <v>1</v>
      </c>
      <c r="J93" s="593">
        <v>1</v>
      </c>
      <c r="K93" s="660">
        <f t="shared" si="1"/>
        <v>100</v>
      </c>
      <c r="L93" s="593" t="s">
        <v>162</v>
      </c>
      <c r="M93" s="593"/>
    </row>
    <row r="94" spans="1:13" x14ac:dyDescent="0.25">
      <c r="A94" s="597"/>
      <c r="B94" s="483"/>
      <c r="C94" s="594"/>
      <c r="D94" s="605" t="s">
        <v>18</v>
      </c>
      <c r="E94" s="619">
        <v>0</v>
      </c>
      <c r="F94" s="619">
        <v>0</v>
      </c>
      <c r="G94" s="607">
        <v>0</v>
      </c>
      <c r="H94" s="597"/>
      <c r="I94" s="597"/>
      <c r="J94" s="597"/>
      <c r="K94" s="661" t="e">
        <f t="shared" si="1"/>
        <v>#DIV/0!</v>
      </c>
      <c r="L94" s="597"/>
      <c r="M94" s="597"/>
    </row>
    <row r="95" spans="1:13" x14ac:dyDescent="0.25">
      <c r="A95" s="597"/>
      <c r="B95" s="483"/>
      <c r="C95" s="594"/>
      <c r="D95" s="605" t="s">
        <v>19</v>
      </c>
      <c r="E95" s="619">
        <v>0</v>
      </c>
      <c r="F95" s="619">
        <v>0</v>
      </c>
      <c r="G95" s="607">
        <v>0</v>
      </c>
      <c r="H95" s="597"/>
      <c r="I95" s="597"/>
      <c r="J95" s="597"/>
      <c r="K95" s="661" t="e">
        <f t="shared" si="1"/>
        <v>#DIV/0!</v>
      </c>
      <c r="L95" s="597"/>
      <c r="M95" s="597"/>
    </row>
    <row r="96" spans="1:13" x14ac:dyDescent="0.25">
      <c r="A96" s="597"/>
      <c r="B96" s="483"/>
      <c r="C96" s="594"/>
      <c r="D96" s="605" t="s">
        <v>20</v>
      </c>
      <c r="E96" s="627">
        <v>84.6</v>
      </c>
      <c r="F96" s="627">
        <v>84.6</v>
      </c>
      <c r="G96" s="607">
        <f>F96/E96*100</f>
        <v>100</v>
      </c>
      <c r="H96" s="597"/>
      <c r="I96" s="597"/>
      <c r="J96" s="597"/>
      <c r="K96" s="661" t="e">
        <f t="shared" si="1"/>
        <v>#DIV/0!</v>
      </c>
      <c r="L96" s="597"/>
      <c r="M96" s="597"/>
    </row>
    <row r="97" spans="1:26" ht="35.25" customHeight="1" x14ac:dyDescent="0.25">
      <c r="A97" s="603"/>
      <c r="B97" s="487"/>
      <c r="C97" s="594"/>
      <c r="D97" s="605" t="s">
        <v>21</v>
      </c>
      <c r="E97" s="619">
        <v>0</v>
      </c>
      <c r="F97" s="619">
        <v>0</v>
      </c>
      <c r="G97" s="607">
        <v>0</v>
      </c>
      <c r="H97" s="603"/>
      <c r="I97" s="603"/>
      <c r="J97" s="603"/>
      <c r="K97" s="662" t="e">
        <f t="shared" si="1"/>
        <v>#DIV/0!</v>
      </c>
      <c r="L97" s="603"/>
      <c r="M97" s="603"/>
    </row>
    <row r="98" spans="1:26" x14ac:dyDescent="0.25">
      <c r="A98" s="593" t="s">
        <v>163</v>
      </c>
      <c r="B98" s="479" t="s">
        <v>164</v>
      </c>
      <c r="C98" s="594" t="s">
        <v>109</v>
      </c>
      <c r="D98" s="605" t="s">
        <v>16</v>
      </c>
      <c r="E98" s="619">
        <f>SUM(E99:E102)</f>
        <v>10329.200000000001</v>
      </c>
      <c r="F98" s="619">
        <f>SUM(F99:F102)</f>
        <v>4217.5600000000004</v>
      </c>
      <c r="G98" s="607">
        <f>F98/E98*100</f>
        <v>40.831429345931923</v>
      </c>
      <c r="H98" s="554"/>
      <c r="I98" s="593"/>
      <c r="J98" s="593"/>
      <c r="K98" s="660"/>
      <c r="L98" s="593" t="s">
        <v>154</v>
      </c>
      <c r="M98" s="594"/>
      <c r="N98" s="677"/>
      <c r="O98" s="677"/>
      <c r="P98" s="677"/>
      <c r="Q98" s="678"/>
      <c r="R98" s="679"/>
      <c r="S98" s="679"/>
      <c r="T98" s="679"/>
      <c r="U98" s="677"/>
      <c r="V98" s="677"/>
      <c r="W98" s="677"/>
      <c r="X98" s="680"/>
      <c r="Y98" s="677"/>
      <c r="Z98" s="677"/>
    </row>
    <row r="99" spans="1:26" x14ac:dyDescent="0.25">
      <c r="A99" s="597"/>
      <c r="B99" s="483"/>
      <c r="C99" s="594"/>
      <c r="D99" s="605" t="s">
        <v>18</v>
      </c>
      <c r="E99" s="627">
        <v>10329.200000000001</v>
      </c>
      <c r="F99" s="627">
        <v>4217.5600000000004</v>
      </c>
      <c r="G99" s="607">
        <f>F99/E99*100</f>
        <v>40.831429345931923</v>
      </c>
      <c r="H99" s="560"/>
      <c r="I99" s="597"/>
      <c r="J99" s="597"/>
      <c r="K99" s="661"/>
      <c r="L99" s="597"/>
      <c r="M99" s="594"/>
      <c r="N99" s="677"/>
      <c r="O99" s="677"/>
      <c r="P99" s="677"/>
      <c r="Q99" s="678"/>
      <c r="R99" s="679"/>
      <c r="S99" s="679"/>
      <c r="T99" s="679"/>
      <c r="U99" s="677"/>
      <c r="V99" s="677"/>
      <c r="W99" s="677"/>
      <c r="X99" s="680"/>
      <c r="Y99" s="677"/>
      <c r="Z99" s="677"/>
    </row>
    <row r="100" spans="1:26" x14ac:dyDescent="0.25">
      <c r="A100" s="597"/>
      <c r="B100" s="483"/>
      <c r="C100" s="594"/>
      <c r="D100" s="605" t="s">
        <v>19</v>
      </c>
      <c r="E100" s="619">
        <v>0</v>
      </c>
      <c r="F100" s="619">
        <v>0</v>
      </c>
      <c r="G100" s="607">
        <v>0</v>
      </c>
      <c r="H100" s="560"/>
      <c r="I100" s="597"/>
      <c r="J100" s="597"/>
      <c r="K100" s="661"/>
      <c r="L100" s="597"/>
      <c r="M100" s="594"/>
      <c r="N100" s="677"/>
      <c r="O100" s="677"/>
      <c r="P100" s="677"/>
      <c r="Q100" s="678"/>
      <c r="R100" s="679"/>
      <c r="S100" s="679"/>
      <c r="T100" s="679"/>
      <c r="U100" s="677"/>
      <c r="V100" s="677"/>
      <c r="W100" s="677"/>
      <c r="X100" s="680"/>
      <c r="Y100" s="677"/>
      <c r="Z100" s="677"/>
    </row>
    <row r="101" spans="1:26" x14ac:dyDescent="0.25">
      <c r="A101" s="597"/>
      <c r="B101" s="483"/>
      <c r="C101" s="594"/>
      <c r="D101" s="605" t="s">
        <v>20</v>
      </c>
      <c r="E101" s="619">
        <v>0</v>
      </c>
      <c r="F101" s="619">
        <v>0</v>
      </c>
      <c r="G101" s="607">
        <v>0</v>
      </c>
      <c r="H101" s="560"/>
      <c r="I101" s="597"/>
      <c r="J101" s="597"/>
      <c r="K101" s="661"/>
      <c r="L101" s="597"/>
      <c r="M101" s="594"/>
      <c r="N101" s="677"/>
      <c r="O101" s="677"/>
      <c r="P101" s="677"/>
      <c r="Q101" s="678"/>
      <c r="R101" s="679"/>
      <c r="S101" s="679"/>
      <c r="T101" s="679"/>
      <c r="U101" s="677"/>
      <c r="V101" s="677"/>
      <c r="W101" s="677"/>
      <c r="X101" s="680"/>
      <c r="Y101" s="677"/>
      <c r="Z101" s="677"/>
    </row>
    <row r="102" spans="1:26" x14ac:dyDescent="0.25">
      <c r="A102" s="603"/>
      <c r="B102" s="487"/>
      <c r="C102" s="594"/>
      <c r="D102" s="605" t="s">
        <v>21</v>
      </c>
      <c r="E102" s="619">
        <v>0</v>
      </c>
      <c r="F102" s="619">
        <v>0</v>
      </c>
      <c r="G102" s="607">
        <v>0</v>
      </c>
      <c r="H102" s="563"/>
      <c r="I102" s="603"/>
      <c r="J102" s="603"/>
      <c r="K102" s="662"/>
      <c r="L102" s="603"/>
      <c r="M102" s="594"/>
      <c r="N102" s="677"/>
      <c r="O102" s="677"/>
      <c r="P102" s="677"/>
      <c r="Q102" s="678"/>
      <c r="R102" s="679"/>
      <c r="S102" s="679"/>
      <c r="T102" s="679"/>
      <c r="U102" s="677"/>
      <c r="V102" s="677"/>
      <c r="W102" s="677"/>
      <c r="X102" s="680"/>
      <c r="Y102" s="677"/>
      <c r="Z102" s="677"/>
    </row>
    <row r="103" spans="1:26" ht="15" customHeight="1" x14ac:dyDescent="0.25">
      <c r="A103" s="663" t="s">
        <v>165</v>
      </c>
      <c r="B103" s="651" t="s">
        <v>166</v>
      </c>
      <c r="C103" s="663" t="s">
        <v>109</v>
      </c>
      <c r="D103" s="605" t="s">
        <v>16</v>
      </c>
      <c r="E103" s="619">
        <f>SUM(E104:E107)</f>
        <v>10264.299999999999</v>
      </c>
      <c r="F103" s="619">
        <f>SUM(F104:F107)</f>
        <v>4191.1099999999997</v>
      </c>
      <c r="G103" s="607">
        <f>F103/E103*100</f>
        <v>40.83191255126993</v>
      </c>
      <c r="H103" s="594" t="s">
        <v>167</v>
      </c>
      <c r="I103" s="594">
        <v>1</v>
      </c>
      <c r="J103" s="594">
        <v>1</v>
      </c>
      <c r="K103" s="681">
        <f>J103/I103*100</f>
        <v>100</v>
      </c>
      <c r="L103" s="593" t="s">
        <v>154</v>
      </c>
      <c r="M103" s="594"/>
      <c r="N103" s="678"/>
      <c r="O103" s="678"/>
      <c r="P103" s="678"/>
      <c r="Q103" s="678"/>
      <c r="R103" s="679"/>
      <c r="S103" s="679"/>
      <c r="T103" s="679"/>
      <c r="U103" s="678"/>
      <c r="V103" s="678"/>
      <c r="W103" s="678"/>
      <c r="X103" s="682"/>
      <c r="Y103" s="678"/>
      <c r="Z103" s="678"/>
    </row>
    <row r="104" spans="1:26" x14ac:dyDescent="0.25">
      <c r="A104" s="642"/>
      <c r="B104" s="653"/>
      <c r="C104" s="642"/>
      <c r="D104" s="605" t="s">
        <v>18</v>
      </c>
      <c r="E104" s="627">
        <f>7553.78+562.52+2148</f>
        <v>10264.299999999999</v>
      </c>
      <c r="F104" s="627">
        <v>4191.1099999999997</v>
      </c>
      <c r="G104" s="607">
        <f>F104/E104*100</f>
        <v>40.83191255126993</v>
      </c>
      <c r="H104" s="594"/>
      <c r="I104" s="594"/>
      <c r="J104" s="594"/>
      <c r="K104" s="681" t="e">
        <f>J104/I104*100</f>
        <v>#DIV/0!</v>
      </c>
      <c r="L104" s="597"/>
      <c r="M104" s="594"/>
      <c r="N104" s="678"/>
      <c r="O104" s="678"/>
      <c r="P104" s="678"/>
      <c r="Q104" s="678"/>
      <c r="R104" s="679"/>
      <c r="S104" s="679"/>
      <c r="T104" s="679"/>
      <c r="U104" s="678"/>
      <c r="V104" s="678"/>
      <c r="W104" s="678"/>
      <c r="X104" s="682"/>
      <c r="Y104" s="678"/>
      <c r="Z104" s="678"/>
    </row>
    <row r="105" spans="1:26" x14ac:dyDescent="0.25">
      <c r="A105" s="642"/>
      <c r="B105" s="653"/>
      <c r="C105" s="642"/>
      <c r="D105" s="605" t="s">
        <v>19</v>
      </c>
      <c r="E105" s="619">
        <v>0</v>
      </c>
      <c r="F105" s="619">
        <v>0</v>
      </c>
      <c r="G105" s="607">
        <v>0</v>
      </c>
      <c r="H105" s="594"/>
      <c r="I105" s="594"/>
      <c r="J105" s="594"/>
      <c r="K105" s="681" t="e">
        <f>J105/I105*100</f>
        <v>#DIV/0!</v>
      </c>
      <c r="L105" s="597"/>
      <c r="M105" s="594"/>
      <c r="N105" s="678"/>
      <c r="O105" s="678"/>
      <c r="P105" s="678"/>
      <c r="Q105" s="678"/>
      <c r="R105" s="679"/>
      <c r="S105" s="679"/>
      <c r="T105" s="679"/>
      <c r="U105" s="678"/>
      <c r="V105" s="678"/>
      <c r="W105" s="678"/>
      <c r="X105" s="682"/>
      <c r="Y105" s="678"/>
      <c r="Z105" s="678"/>
    </row>
    <row r="106" spans="1:26" x14ac:dyDescent="0.25">
      <c r="A106" s="642"/>
      <c r="B106" s="653"/>
      <c r="C106" s="642"/>
      <c r="D106" s="605" t="s">
        <v>20</v>
      </c>
      <c r="E106" s="619">
        <v>0</v>
      </c>
      <c r="F106" s="619">
        <v>0</v>
      </c>
      <c r="G106" s="607">
        <v>0</v>
      </c>
      <c r="H106" s="594"/>
      <c r="I106" s="594"/>
      <c r="J106" s="594"/>
      <c r="K106" s="681" t="e">
        <f>J106/I106*100</f>
        <v>#DIV/0!</v>
      </c>
      <c r="L106" s="597"/>
      <c r="M106" s="594"/>
      <c r="N106" s="678"/>
      <c r="O106" s="678"/>
      <c r="P106" s="678"/>
      <c r="Q106" s="678"/>
      <c r="R106" s="679"/>
      <c r="S106" s="679"/>
      <c r="T106" s="679"/>
      <c r="U106" s="678"/>
      <c r="V106" s="678"/>
      <c r="W106" s="678"/>
      <c r="X106" s="682"/>
      <c r="Y106" s="678"/>
      <c r="Z106" s="678"/>
    </row>
    <row r="107" spans="1:26" ht="22.5" customHeight="1" x14ac:dyDescent="0.25">
      <c r="A107" s="645"/>
      <c r="B107" s="655"/>
      <c r="C107" s="645"/>
      <c r="D107" s="605" t="s">
        <v>21</v>
      </c>
      <c r="E107" s="619">
        <v>0</v>
      </c>
      <c r="F107" s="619">
        <v>0</v>
      </c>
      <c r="G107" s="607">
        <v>0</v>
      </c>
      <c r="H107" s="594"/>
      <c r="I107" s="594"/>
      <c r="J107" s="594"/>
      <c r="K107" s="681" t="e">
        <f>J107/I107*100</f>
        <v>#DIV/0!</v>
      </c>
      <c r="L107" s="603"/>
      <c r="M107" s="594"/>
    </row>
    <row r="108" spans="1:26" s="686" customFormat="1" x14ac:dyDescent="0.25">
      <c r="A108" s="663" t="s">
        <v>168</v>
      </c>
      <c r="B108" s="663" t="s">
        <v>169</v>
      </c>
      <c r="C108" s="663" t="s">
        <v>109</v>
      </c>
      <c r="D108" s="605" t="s">
        <v>16</v>
      </c>
      <c r="E108" s="619">
        <f>SUM(E109:E112)</f>
        <v>0</v>
      </c>
      <c r="F108" s="619">
        <f>SUM(F109:F112)</f>
        <v>0</v>
      </c>
      <c r="G108" s="607">
        <v>0</v>
      </c>
      <c r="H108" s="683"/>
      <c r="I108" s="684"/>
      <c r="J108" s="684"/>
      <c r="K108" s="685"/>
      <c r="L108" s="663" t="s">
        <v>154</v>
      </c>
      <c r="M108" s="684"/>
    </row>
    <row r="109" spans="1:26" s="686" customFormat="1" x14ac:dyDescent="0.25">
      <c r="A109" s="642"/>
      <c r="B109" s="642"/>
      <c r="C109" s="642"/>
      <c r="D109" s="605" t="s">
        <v>18</v>
      </c>
      <c r="E109" s="627">
        <v>0</v>
      </c>
      <c r="F109" s="627">
        <v>0</v>
      </c>
      <c r="G109" s="607">
        <v>0</v>
      </c>
      <c r="H109" s="683"/>
      <c r="I109" s="684"/>
      <c r="J109" s="684"/>
      <c r="K109" s="685"/>
      <c r="L109" s="642"/>
      <c r="M109" s="684"/>
    </row>
    <row r="110" spans="1:26" s="686" customFormat="1" x14ac:dyDescent="0.25">
      <c r="A110" s="642"/>
      <c r="B110" s="642"/>
      <c r="C110" s="642"/>
      <c r="D110" s="605" t="s">
        <v>19</v>
      </c>
      <c r="E110" s="619">
        <v>0</v>
      </c>
      <c r="F110" s="619">
        <v>0</v>
      </c>
      <c r="G110" s="607">
        <v>0</v>
      </c>
      <c r="H110" s="683"/>
      <c r="I110" s="684"/>
      <c r="J110" s="684"/>
      <c r="K110" s="685"/>
      <c r="L110" s="642"/>
      <c r="M110" s="684"/>
    </row>
    <row r="111" spans="1:26" s="686" customFormat="1" x14ac:dyDescent="0.25">
      <c r="A111" s="642"/>
      <c r="B111" s="642"/>
      <c r="C111" s="642"/>
      <c r="D111" s="605" t="s">
        <v>20</v>
      </c>
      <c r="E111" s="619">
        <v>0</v>
      </c>
      <c r="F111" s="619">
        <v>0</v>
      </c>
      <c r="G111" s="607">
        <v>0</v>
      </c>
      <c r="H111" s="683"/>
      <c r="I111" s="684"/>
      <c r="J111" s="684"/>
      <c r="K111" s="685"/>
      <c r="L111" s="642"/>
      <c r="M111" s="684"/>
    </row>
    <row r="112" spans="1:26" s="686" customFormat="1" ht="51" customHeight="1" x14ac:dyDescent="0.25">
      <c r="A112" s="645"/>
      <c r="B112" s="645"/>
      <c r="C112" s="645"/>
      <c r="D112" s="605" t="s">
        <v>21</v>
      </c>
      <c r="E112" s="619">
        <v>0</v>
      </c>
      <c r="F112" s="619">
        <v>0</v>
      </c>
      <c r="G112" s="607">
        <v>0</v>
      </c>
      <c r="H112" s="683"/>
      <c r="I112" s="684"/>
      <c r="J112" s="684"/>
      <c r="K112" s="685"/>
      <c r="L112" s="645"/>
      <c r="M112" s="684"/>
    </row>
    <row r="113" spans="1:24" s="686" customFormat="1" x14ac:dyDescent="0.25">
      <c r="A113" s="663" t="s">
        <v>170</v>
      </c>
      <c r="B113" s="663" t="s">
        <v>171</v>
      </c>
      <c r="C113" s="663" t="s">
        <v>109</v>
      </c>
      <c r="D113" s="605" t="s">
        <v>16</v>
      </c>
      <c r="E113" s="619">
        <f>SUM(E114:E117)</f>
        <v>0</v>
      </c>
      <c r="F113" s="619">
        <f>SUM(F114:F117)</f>
        <v>0</v>
      </c>
      <c r="G113" s="607">
        <v>0</v>
      </c>
      <c r="H113" s="683"/>
      <c r="I113" s="684"/>
      <c r="J113" s="684"/>
      <c r="K113" s="685"/>
      <c r="L113" s="663" t="s">
        <v>154</v>
      </c>
      <c r="M113" s="684"/>
    </row>
    <row r="114" spans="1:24" s="686" customFormat="1" x14ac:dyDescent="0.25">
      <c r="A114" s="642"/>
      <c r="B114" s="642"/>
      <c r="C114" s="642"/>
      <c r="D114" s="605" t="s">
        <v>18</v>
      </c>
      <c r="E114" s="619">
        <v>0</v>
      </c>
      <c r="F114" s="619">
        <v>0</v>
      </c>
      <c r="G114" s="607">
        <v>0</v>
      </c>
      <c r="H114" s="683"/>
      <c r="I114" s="684"/>
      <c r="J114" s="684"/>
      <c r="K114" s="685"/>
      <c r="L114" s="642"/>
      <c r="M114" s="684"/>
    </row>
    <row r="115" spans="1:24" s="686" customFormat="1" x14ac:dyDescent="0.25">
      <c r="A115" s="642"/>
      <c r="B115" s="642"/>
      <c r="C115" s="642"/>
      <c r="D115" s="605" t="s">
        <v>19</v>
      </c>
      <c r="E115" s="619">
        <v>0</v>
      </c>
      <c r="F115" s="619">
        <v>0</v>
      </c>
      <c r="G115" s="607">
        <v>0</v>
      </c>
      <c r="H115" s="683"/>
      <c r="I115" s="684"/>
      <c r="J115" s="684"/>
      <c r="K115" s="685"/>
      <c r="L115" s="642"/>
      <c r="M115" s="684"/>
    </row>
    <row r="116" spans="1:24" s="686" customFormat="1" x14ac:dyDescent="0.25">
      <c r="A116" s="642"/>
      <c r="B116" s="642"/>
      <c r="C116" s="642"/>
      <c r="D116" s="605" t="s">
        <v>20</v>
      </c>
      <c r="E116" s="619">
        <v>0</v>
      </c>
      <c r="F116" s="619">
        <v>0</v>
      </c>
      <c r="G116" s="607">
        <v>0</v>
      </c>
      <c r="H116" s="683"/>
      <c r="I116" s="684"/>
      <c r="J116" s="684"/>
      <c r="K116" s="685"/>
      <c r="L116" s="642"/>
      <c r="M116" s="684"/>
    </row>
    <row r="117" spans="1:24" s="686" customFormat="1" x14ac:dyDescent="0.25">
      <c r="A117" s="645"/>
      <c r="B117" s="645"/>
      <c r="C117" s="645"/>
      <c r="D117" s="605" t="s">
        <v>21</v>
      </c>
      <c r="E117" s="619">
        <v>0</v>
      </c>
      <c r="F117" s="619">
        <v>0</v>
      </c>
      <c r="G117" s="607">
        <v>0</v>
      </c>
      <c r="H117" s="683"/>
      <c r="I117" s="684"/>
      <c r="J117" s="684"/>
      <c r="K117" s="685"/>
      <c r="L117" s="645"/>
      <c r="M117" s="684"/>
    </row>
    <row r="118" spans="1:24" s="686" customFormat="1" x14ac:dyDescent="0.25">
      <c r="A118" s="663" t="s">
        <v>172</v>
      </c>
      <c r="B118" s="663" t="s">
        <v>173</v>
      </c>
      <c r="C118" s="663" t="s">
        <v>109</v>
      </c>
      <c r="D118" s="605" t="s">
        <v>16</v>
      </c>
      <c r="E118" s="619">
        <f>SUM(E119:E122)</f>
        <v>64.900000000000091</v>
      </c>
      <c r="F118" s="619">
        <f>SUM(F119:F122)</f>
        <v>26.45</v>
      </c>
      <c r="G118" s="607">
        <v>0</v>
      </c>
      <c r="H118" s="684" t="s">
        <v>174</v>
      </c>
      <c r="I118" s="684">
        <v>100</v>
      </c>
      <c r="J118" s="684">
        <v>16</v>
      </c>
      <c r="K118" s="685">
        <f>I118/J118*100</f>
        <v>625</v>
      </c>
      <c r="L118" s="663" t="s">
        <v>154</v>
      </c>
      <c r="M118" s="684"/>
    </row>
    <row r="119" spans="1:24" s="686" customFormat="1" x14ac:dyDescent="0.25">
      <c r="A119" s="642"/>
      <c r="B119" s="642"/>
      <c r="C119" s="642"/>
      <c r="D119" s="605" t="s">
        <v>18</v>
      </c>
      <c r="E119" s="619">
        <f>2212.9-2148</f>
        <v>64.900000000000091</v>
      </c>
      <c r="F119" s="619">
        <v>26.45</v>
      </c>
      <c r="G119" s="607">
        <v>0</v>
      </c>
      <c r="H119" s="684"/>
      <c r="I119" s="684"/>
      <c r="J119" s="684"/>
      <c r="K119" s="685"/>
      <c r="L119" s="642"/>
      <c r="M119" s="684"/>
    </row>
    <row r="120" spans="1:24" s="686" customFormat="1" x14ac:dyDescent="0.25">
      <c r="A120" s="642"/>
      <c r="B120" s="642"/>
      <c r="C120" s="642"/>
      <c r="D120" s="605" t="s">
        <v>19</v>
      </c>
      <c r="E120" s="619">
        <v>0</v>
      </c>
      <c r="F120" s="619">
        <v>0</v>
      </c>
      <c r="G120" s="607">
        <v>0</v>
      </c>
      <c r="H120" s="684"/>
      <c r="I120" s="684"/>
      <c r="J120" s="684"/>
      <c r="K120" s="685"/>
      <c r="L120" s="642"/>
      <c r="M120" s="684"/>
    </row>
    <row r="121" spans="1:24" s="686" customFormat="1" x14ac:dyDescent="0.25">
      <c r="A121" s="642"/>
      <c r="B121" s="642"/>
      <c r="C121" s="642"/>
      <c r="D121" s="605" t="s">
        <v>20</v>
      </c>
      <c r="E121" s="619">
        <v>0</v>
      </c>
      <c r="F121" s="619">
        <v>0</v>
      </c>
      <c r="G121" s="607">
        <v>0</v>
      </c>
      <c r="H121" s="684"/>
      <c r="I121" s="684"/>
      <c r="J121" s="684"/>
      <c r="K121" s="685"/>
      <c r="L121" s="642"/>
      <c r="M121" s="684"/>
    </row>
    <row r="122" spans="1:24" s="686" customFormat="1" x14ac:dyDescent="0.25">
      <c r="A122" s="645"/>
      <c r="B122" s="645"/>
      <c r="C122" s="645"/>
      <c r="D122" s="605" t="s">
        <v>21</v>
      </c>
      <c r="E122" s="619">
        <v>0</v>
      </c>
      <c r="F122" s="619">
        <v>0</v>
      </c>
      <c r="G122" s="607">
        <v>0</v>
      </c>
      <c r="H122" s="684"/>
      <c r="I122" s="684"/>
      <c r="J122" s="684"/>
      <c r="K122" s="685"/>
      <c r="L122" s="645"/>
      <c r="M122" s="684"/>
    </row>
    <row r="123" spans="1:24" x14ac:dyDescent="0.25">
      <c r="A123" s="593" t="s">
        <v>175</v>
      </c>
      <c r="B123" s="593" t="s">
        <v>176</v>
      </c>
      <c r="C123" s="593" t="s">
        <v>109</v>
      </c>
      <c r="D123" s="605" t="s">
        <v>16</v>
      </c>
      <c r="E123" s="619">
        <f>SUM(E124:E127)</f>
        <v>0</v>
      </c>
      <c r="F123" s="619">
        <f>SUM(F124:F127)</f>
        <v>0</v>
      </c>
      <c r="G123" s="607">
        <v>0</v>
      </c>
      <c r="H123" s="687"/>
      <c r="I123" s="594"/>
      <c r="J123" s="594"/>
      <c r="K123" s="681"/>
      <c r="L123" s="593" t="s">
        <v>154</v>
      </c>
      <c r="M123" s="594"/>
    </row>
    <row r="124" spans="1:24" x14ac:dyDescent="0.25">
      <c r="A124" s="597"/>
      <c r="B124" s="597"/>
      <c r="C124" s="597"/>
      <c r="D124" s="605" t="s">
        <v>18</v>
      </c>
      <c r="E124" s="619">
        <v>0</v>
      </c>
      <c r="F124" s="619">
        <v>0</v>
      </c>
      <c r="G124" s="607">
        <v>0</v>
      </c>
      <c r="H124" s="687"/>
      <c r="I124" s="594"/>
      <c r="J124" s="594"/>
      <c r="K124" s="681"/>
      <c r="L124" s="597"/>
      <c r="M124" s="594"/>
    </row>
    <row r="125" spans="1:24" x14ac:dyDescent="0.25">
      <c r="A125" s="597"/>
      <c r="B125" s="597"/>
      <c r="C125" s="597"/>
      <c r="D125" s="605" t="s">
        <v>19</v>
      </c>
      <c r="E125" s="619">
        <v>0</v>
      </c>
      <c r="F125" s="619">
        <v>0</v>
      </c>
      <c r="G125" s="607">
        <v>0</v>
      </c>
      <c r="H125" s="687"/>
      <c r="I125" s="594"/>
      <c r="J125" s="594"/>
      <c r="K125" s="681"/>
      <c r="L125" s="597"/>
      <c r="M125" s="594"/>
    </row>
    <row r="126" spans="1:24" x14ac:dyDescent="0.25">
      <c r="A126" s="597"/>
      <c r="B126" s="597"/>
      <c r="C126" s="597"/>
      <c r="D126" s="605" t="s">
        <v>20</v>
      </c>
      <c r="E126" s="619">
        <v>0</v>
      </c>
      <c r="F126" s="619">
        <v>0</v>
      </c>
      <c r="G126" s="607">
        <v>0</v>
      </c>
      <c r="H126" s="687"/>
      <c r="I126" s="594"/>
      <c r="J126" s="594"/>
      <c r="K126" s="681"/>
      <c r="L126" s="597"/>
      <c r="M126" s="594"/>
    </row>
    <row r="127" spans="1:24" x14ac:dyDescent="0.25">
      <c r="A127" s="603"/>
      <c r="B127" s="603"/>
      <c r="C127" s="603"/>
      <c r="D127" s="605" t="s">
        <v>21</v>
      </c>
      <c r="E127" s="619">
        <v>0</v>
      </c>
      <c r="F127" s="619">
        <v>0</v>
      </c>
      <c r="G127" s="607">
        <v>0</v>
      </c>
      <c r="H127" s="687"/>
      <c r="I127" s="594"/>
      <c r="J127" s="594"/>
      <c r="K127" s="681"/>
      <c r="L127" s="603"/>
      <c r="M127" s="594"/>
    </row>
    <row r="128" spans="1:24" ht="15" customHeight="1" x14ac:dyDescent="0.25">
      <c r="A128" s="593" t="s">
        <v>177</v>
      </c>
      <c r="B128" s="593" t="s">
        <v>178</v>
      </c>
      <c r="C128" s="593" t="s">
        <v>109</v>
      </c>
      <c r="D128" s="605" t="s">
        <v>16</v>
      </c>
      <c r="E128" s="619">
        <f>SUM(E129:E132)</f>
        <v>3864.7</v>
      </c>
      <c r="F128" s="619">
        <f>SUM(F129:F132)</f>
        <v>2342.2800000000002</v>
      </c>
      <c r="G128" s="607">
        <f>F128/E128*100</f>
        <v>60.607032887416878</v>
      </c>
      <c r="H128" s="594" t="s">
        <v>179</v>
      </c>
      <c r="I128" s="594">
        <v>100</v>
      </c>
      <c r="J128" s="594">
        <v>22</v>
      </c>
      <c r="K128" s="681">
        <f>I128/J128*100</f>
        <v>454.54545454545456</v>
      </c>
      <c r="L128" s="593" t="s">
        <v>180</v>
      </c>
      <c r="M128" s="594"/>
      <c r="N128" s="688"/>
      <c r="O128" s="677"/>
      <c r="P128" s="689"/>
      <c r="Q128" s="690"/>
      <c r="R128" s="690"/>
      <c r="S128" s="691"/>
      <c r="T128" s="692"/>
      <c r="U128" s="693"/>
      <c r="V128" s="693"/>
      <c r="W128" s="693"/>
      <c r="X128" s="677"/>
    </row>
    <row r="129" spans="1:24" x14ac:dyDescent="0.25">
      <c r="A129" s="597"/>
      <c r="B129" s="597"/>
      <c r="C129" s="597"/>
      <c r="D129" s="605" t="s">
        <v>18</v>
      </c>
      <c r="E129" s="619">
        <f>3864.7</f>
        <v>3864.7</v>
      </c>
      <c r="F129" s="619">
        <v>2342.2800000000002</v>
      </c>
      <c r="G129" s="607">
        <f>F129/E129*100</f>
        <v>60.607032887416878</v>
      </c>
      <c r="H129" s="594"/>
      <c r="I129" s="594"/>
      <c r="J129" s="594"/>
      <c r="K129" s="681"/>
      <c r="L129" s="597"/>
      <c r="M129" s="594"/>
      <c r="N129" s="694"/>
      <c r="O129" s="677"/>
      <c r="P129" s="690"/>
      <c r="Q129" s="690"/>
      <c r="R129" s="690"/>
      <c r="S129" s="691"/>
      <c r="T129" s="692"/>
      <c r="U129" s="693"/>
      <c r="V129" s="693"/>
      <c r="W129" s="693"/>
      <c r="X129" s="677"/>
    </row>
    <row r="130" spans="1:24" x14ac:dyDescent="0.25">
      <c r="A130" s="597"/>
      <c r="B130" s="597"/>
      <c r="C130" s="597"/>
      <c r="D130" s="605" t="s">
        <v>19</v>
      </c>
      <c r="E130" s="619">
        <v>0</v>
      </c>
      <c r="F130" s="619">
        <v>0</v>
      </c>
      <c r="G130" s="607">
        <v>0</v>
      </c>
      <c r="H130" s="594"/>
      <c r="I130" s="594"/>
      <c r="J130" s="594"/>
      <c r="K130" s="681"/>
      <c r="L130" s="597"/>
      <c r="M130" s="594"/>
      <c r="N130" s="694"/>
      <c r="O130" s="677"/>
      <c r="P130" s="690"/>
      <c r="Q130" s="690"/>
      <c r="R130" s="690"/>
      <c r="S130" s="691"/>
      <c r="T130" s="695"/>
      <c r="U130" s="696"/>
      <c r="V130" s="696"/>
      <c r="W130" s="696"/>
      <c r="X130" s="677"/>
    </row>
    <row r="131" spans="1:24" ht="15" customHeight="1" x14ac:dyDescent="0.25">
      <c r="A131" s="597"/>
      <c r="B131" s="597"/>
      <c r="C131" s="597"/>
      <c r="D131" s="605" t="s">
        <v>20</v>
      </c>
      <c r="E131" s="619">
        <v>0</v>
      </c>
      <c r="F131" s="619">
        <v>0</v>
      </c>
      <c r="G131" s="607">
        <v>0</v>
      </c>
      <c r="H131" s="594"/>
      <c r="I131" s="594"/>
      <c r="J131" s="594"/>
      <c r="K131" s="681"/>
      <c r="L131" s="597"/>
      <c r="M131" s="594"/>
      <c r="N131" s="694"/>
      <c r="O131" s="677"/>
      <c r="P131" s="690"/>
      <c r="Q131" s="690"/>
      <c r="R131" s="690"/>
      <c r="S131" s="691"/>
      <c r="T131" s="692"/>
      <c r="U131" s="693"/>
      <c r="V131" s="693"/>
      <c r="W131" s="693"/>
      <c r="X131" s="677"/>
    </row>
    <row r="132" spans="1:24" ht="81.75" customHeight="1" x14ac:dyDescent="0.25">
      <c r="A132" s="603"/>
      <c r="B132" s="603"/>
      <c r="C132" s="603"/>
      <c r="D132" s="605" t="s">
        <v>21</v>
      </c>
      <c r="E132" s="619">
        <v>0</v>
      </c>
      <c r="F132" s="619">
        <v>0</v>
      </c>
      <c r="G132" s="607">
        <v>0</v>
      </c>
      <c r="H132" s="594"/>
      <c r="I132" s="594"/>
      <c r="J132" s="594"/>
      <c r="K132" s="681"/>
      <c r="L132" s="603"/>
      <c r="M132" s="594"/>
      <c r="N132" s="694"/>
      <c r="O132" s="677"/>
      <c r="P132" s="690"/>
      <c r="Q132" s="690"/>
      <c r="R132" s="690"/>
      <c r="S132" s="691"/>
      <c r="T132" s="692"/>
      <c r="U132" s="693"/>
      <c r="V132" s="693"/>
      <c r="W132" s="693"/>
      <c r="X132" s="677"/>
    </row>
    <row r="133" spans="1:24" ht="15" customHeight="1" x14ac:dyDescent="0.25">
      <c r="A133" s="593" t="s">
        <v>181</v>
      </c>
      <c r="B133" s="479" t="s">
        <v>182</v>
      </c>
      <c r="C133" s="593" t="s">
        <v>109</v>
      </c>
      <c r="D133" s="697" t="s">
        <v>16</v>
      </c>
      <c r="E133" s="627">
        <f>E134+E136</f>
        <v>11847.95</v>
      </c>
      <c r="F133" s="627">
        <f>SUM(F134:F137)</f>
        <v>5423.12</v>
      </c>
      <c r="G133" s="607">
        <f>F133/E133*100</f>
        <v>45.772644212711896</v>
      </c>
      <c r="H133" s="698" t="s">
        <v>183</v>
      </c>
      <c r="I133" s="663">
        <v>455</v>
      </c>
      <c r="J133" s="663">
        <v>481</v>
      </c>
      <c r="K133" s="699">
        <f>J133/I133*100</f>
        <v>105.71428571428572</v>
      </c>
      <c r="L133" s="593" t="s">
        <v>184</v>
      </c>
      <c r="M133" s="593"/>
      <c r="N133" s="700"/>
      <c r="O133" s="678"/>
      <c r="P133" s="690"/>
      <c r="Q133" s="690"/>
      <c r="R133" s="690"/>
      <c r="S133" s="691"/>
      <c r="T133" s="695"/>
      <c r="U133" s="696"/>
      <c r="V133" s="696"/>
      <c r="W133" s="696"/>
      <c r="X133" s="678"/>
    </row>
    <row r="134" spans="1:24" x14ac:dyDescent="0.25">
      <c r="A134" s="597"/>
      <c r="B134" s="701"/>
      <c r="C134" s="597"/>
      <c r="D134" s="697" t="s">
        <v>18</v>
      </c>
      <c r="E134" s="627">
        <v>0</v>
      </c>
      <c r="F134" s="627">
        <v>0</v>
      </c>
      <c r="G134" s="607">
        <v>0</v>
      </c>
      <c r="H134" s="702"/>
      <c r="I134" s="645"/>
      <c r="J134" s="645"/>
      <c r="K134" s="703"/>
      <c r="L134" s="597"/>
      <c r="M134" s="597"/>
      <c r="N134" s="700"/>
      <c r="O134" s="678"/>
      <c r="P134" s="690"/>
      <c r="Q134" s="690"/>
      <c r="R134" s="690"/>
      <c r="S134" s="691"/>
      <c r="T134" s="695"/>
      <c r="U134" s="696"/>
      <c r="V134" s="696"/>
      <c r="W134" s="696"/>
      <c r="X134" s="678"/>
    </row>
    <row r="135" spans="1:24" ht="22.5" x14ac:dyDescent="0.25">
      <c r="A135" s="597"/>
      <c r="B135" s="701"/>
      <c r="C135" s="597"/>
      <c r="D135" s="697" t="s">
        <v>19</v>
      </c>
      <c r="E135" s="627">
        <v>0</v>
      </c>
      <c r="F135" s="627">
        <v>0</v>
      </c>
      <c r="G135" s="607">
        <v>0</v>
      </c>
      <c r="H135" s="704" t="s">
        <v>185</v>
      </c>
      <c r="I135" s="598">
        <v>25</v>
      </c>
      <c r="J135" s="598">
        <v>25</v>
      </c>
      <c r="K135" s="705">
        <f>J135/I135*100</f>
        <v>100</v>
      </c>
      <c r="L135" s="597"/>
      <c r="M135" s="597"/>
      <c r="N135" s="700"/>
      <c r="O135" s="678"/>
      <c r="P135" s="690"/>
      <c r="Q135" s="690"/>
      <c r="R135" s="690"/>
      <c r="S135" s="691"/>
      <c r="T135" s="695"/>
      <c r="U135" s="696"/>
      <c r="V135" s="696"/>
      <c r="W135" s="696"/>
      <c r="X135" s="678"/>
    </row>
    <row r="136" spans="1:24" ht="15" customHeight="1" x14ac:dyDescent="0.25">
      <c r="A136" s="597"/>
      <c r="B136" s="701"/>
      <c r="C136" s="597"/>
      <c r="D136" s="697" t="s">
        <v>20</v>
      </c>
      <c r="E136" s="627">
        <v>11847.95</v>
      </c>
      <c r="F136" s="627">
        <v>5423.12</v>
      </c>
      <c r="G136" s="607">
        <f>F136/E136*100</f>
        <v>45.772644212711896</v>
      </c>
      <c r="H136" s="706" t="s">
        <v>497</v>
      </c>
      <c r="I136" s="663">
        <v>87</v>
      </c>
      <c r="J136" s="663">
        <v>48</v>
      </c>
      <c r="K136" s="699">
        <f>J136/I136*100</f>
        <v>55.172413793103445</v>
      </c>
      <c r="L136" s="597"/>
      <c r="M136" s="597"/>
      <c r="N136" s="700"/>
      <c r="O136" s="678"/>
      <c r="P136" s="690"/>
      <c r="Q136" s="690"/>
      <c r="R136" s="690"/>
      <c r="S136" s="691"/>
      <c r="T136" s="695"/>
      <c r="U136" s="696"/>
      <c r="V136" s="696"/>
      <c r="W136" s="696"/>
      <c r="X136" s="678"/>
    </row>
    <row r="137" spans="1:24" ht="56.25" customHeight="1" x14ac:dyDescent="0.25">
      <c r="A137" s="603"/>
      <c r="B137" s="707"/>
      <c r="C137" s="603"/>
      <c r="D137" s="697" t="s">
        <v>21</v>
      </c>
      <c r="E137" s="627">
        <v>0</v>
      </c>
      <c r="F137" s="627">
        <v>0</v>
      </c>
      <c r="G137" s="607">
        <v>0</v>
      </c>
      <c r="H137" s="702"/>
      <c r="I137" s="645"/>
      <c r="J137" s="645"/>
      <c r="K137" s="703"/>
      <c r="L137" s="603"/>
      <c r="M137" s="603"/>
      <c r="N137" s="700"/>
      <c r="O137" s="678"/>
      <c r="P137" s="690"/>
      <c r="Q137" s="690"/>
      <c r="R137" s="690"/>
      <c r="S137" s="691"/>
      <c r="T137" s="695"/>
      <c r="U137" s="696"/>
      <c r="V137" s="696"/>
      <c r="W137" s="696"/>
      <c r="X137" s="678"/>
    </row>
    <row r="138" spans="1:24" ht="18.75" customHeight="1" x14ac:dyDescent="0.25">
      <c r="A138" s="593" t="s">
        <v>186</v>
      </c>
      <c r="B138" s="479" t="s">
        <v>187</v>
      </c>
      <c r="C138" s="593" t="s">
        <v>109</v>
      </c>
      <c r="D138" s="605" t="s">
        <v>16</v>
      </c>
      <c r="E138" s="619">
        <f>SUM(E139:E142)</f>
        <v>0</v>
      </c>
      <c r="F138" s="619">
        <f>SUM(F139:F142)</f>
        <v>0</v>
      </c>
      <c r="G138" s="607">
        <v>0</v>
      </c>
      <c r="H138" s="554"/>
      <c r="I138" s="593"/>
      <c r="J138" s="593"/>
      <c r="K138" s="660"/>
      <c r="L138" s="593" t="s">
        <v>184</v>
      </c>
      <c r="M138" s="593"/>
      <c r="N138" s="700"/>
      <c r="O138" s="678"/>
      <c r="P138" s="690"/>
      <c r="Q138" s="690"/>
      <c r="R138" s="690"/>
      <c r="S138" s="691"/>
      <c r="T138" s="695"/>
      <c r="U138" s="696"/>
      <c r="V138" s="696"/>
      <c r="W138" s="696"/>
      <c r="X138" s="678"/>
    </row>
    <row r="139" spans="1:24" ht="15.75" customHeight="1" x14ac:dyDescent="0.25">
      <c r="A139" s="597"/>
      <c r="B139" s="701"/>
      <c r="C139" s="597"/>
      <c r="D139" s="605" t="s">
        <v>18</v>
      </c>
      <c r="E139" s="619">
        <v>0</v>
      </c>
      <c r="F139" s="619">
        <v>0</v>
      </c>
      <c r="G139" s="607">
        <v>0</v>
      </c>
      <c r="H139" s="560"/>
      <c r="I139" s="597"/>
      <c r="J139" s="597"/>
      <c r="K139" s="661"/>
      <c r="L139" s="597"/>
      <c r="M139" s="597"/>
      <c r="N139" s="700"/>
      <c r="O139" s="678"/>
      <c r="P139" s="690"/>
      <c r="Q139" s="690"/>
      <c r="R139" s="690"/>
      <c r="S139" s="691"/>
      <c r="T139" s="695"/>
      <c r="U139" s="696"/>
      <c r="V139" s="696"/>
      <c r="W139" s="696"/>
      <c r="X139" s="678"/>
    </row>
    <row r="140" spans="1:24" ht="16.5" customHeight="1" x14ac:dyDescent="0.25">
      <c r="A140" s="597"/>
      <c r="B140" s="701"/>
      <c r="C140" s="597"/>
      <c r="D140" s="605" t="s">
        <v>19</v>
      </c>
      <c r="E140" s="619">
        <v>0</v>
      </c>
      <c r="F140" s="619">
        <v>0</v>
      </c>
      <c r="G140" s="607">
        <v>0</v>
      </c>
      <c r="H140" s="560"/>
      <c r="I140" s="597"/>
      <c r="J140" s="597"/>
      <c r="K140" s="661"/>
      <c r="L140" s="597"/>
      <c r="M140" s="597"/>
      <c r="N140" s="700"/>
      <c r="O140" s="678"/>
      <c r="P140" s="690"/>
      <c r="Q140" s="690"/>
      <c r="R140" s="690"/>
      <c r="S140" s="691"/>
      <c r="T140" s="695"/>
      <c r="U140" s="696"/>
      <c r="V140" s="696"/>
      <c r="W140" s="696"/>
      <c r="X140" s="678"/>
    </row>
    <row r="141" spans="1:24" ht="16.5" customHeight="1" x14ac:dyDescent="0.25">
      <c r="A141" s="597"/>
      <c r="B141" s="701"/>
      <c r="C141" s="597"/>
      <c r="D141" s="605" t="s">
        <v>20</v>
      </c>
      <c r="E141" s="619">
        <v>0</v>
      </c>
      <c r="F141" s="619">
        <v>0</v>
      </c>
      <c r="G141" s="607">
        <v>0</v>
      </c>
      <c r="H141" s="560"/>
      <c r="I141" s="597"/>
      <c r="J141" s="597"/>
      <c r="K141" s="661"/>
      <c r="L141" s="597"/>
      <c r="M141" s="597"/>
      <c r="N141" s="700"/>
      <c r="O141" s="678"/>
      <c r="P141" s="690"/>
      <c r="Q141" s="690"/>
      <c r="R141" s="690"/>
      <c r="S141" s="691"/>
      <c r="T141" s="695"/>
      <c r="U141" s="696"/>
      <c r="V141" s="696"/>
      <c r="W141" s="696"/>
      <c r="X141" s="678"/>
    </row>
    <row r="142" spans="1:24" ht="15.75" customHeight="1" x14ac:dyDescent="0.25">
      <c r="A142" s="603"/>
      <c r="B142" s="707"/>
      <c r="C142" s="603"/>
      <c r="D142" s="605" t="s">
        <v>21</v>
      </c>
      <c r="E142" s="619">
        <v>0</v>
      </c>
      <c r="F142" s="619">
        <v>0</v>
      </c>
      <c r="G142" s="607">
        <v>0</v>
      </c>
      <c r="H142" s="563"/>
      <c r="I142" s="603"/>
      <c r="J142" s="603"/>
      <c r="K142" s="662"/>
      <c r="L142" s="603"/>
      <c r="M142" s="603"/>
      <c r="N142" s="700"/>
      <c r="O142" s="678"/>
      <c r="P142" s="690"/>
      <c r="Q142" s="690"/>
      <c r="R142" s="690"/>
      <c r="S142" s="691"/>
      <c r="T142" s="695"/>
      <c r="U142" s="696"/>
      <c r="V142" s="696"/>
      <c r="W142" s="696"/>
      <c r="X142" s="678"/>
    </row>
    <row r="143" spans="1:24" ht="17.25" customHeight="1" x14ac:dyDescent="0.25">
      <c r="A143" s="594" t="s">
        <v>188</v>
      </c>
      <c r="B143" s="480" t="s">
        <v>189</v>
      </c>
      <c r="C143" s="593" t="s">
        <v>109</v>
      </c>
      <c r="D143" s="605" t="s">
        <v>16</v>
      </c>
      <c r="E143" s="627">
        <f>SUM(E144:E147)</f>
        <v>0</v>
      </c>
      <c r="F143" s="627">
        <f>SUM(F144:F147)</f>
        <v>0</v>
      </c>
      <c r="G143" s="607">
        <v>0</v>
      </c>
      <c r="H143" s="687"/>
      <c r="I143" s="594"/>
      <c r="J143" s="594"/>
      <c r="K143" s="681"/>
      <c r="L143" s="594"/>
      <c r="M143" s="594"/>
      <c r="N143" s="700"/>
      <c r="O143" s="678"/>
      <c r="P143" s="690"/>
      <c r="Q143" s="690"/>
      <c r="R143" s="690"/>
      <c r="S143" s="691"/>
      <c r="T143" s="695"/>
      <c r="U143" s="696"/>
      <c r="V143" s="696"/>
      <c r="W143" s="696"/>
      <c r="X143" s="678"/>
    </row>
    <row r="144" spans="1:24" ht="15.75" customHeight="1" x14ac:dyDescent="0.25">
      <c r="A144" s="594"/>
      <c r="B144" s="480"/>
      <c r="C144" s="597"/>
      <c r="D144" s="605" t="s">
        <v>18</v>
      </c>
      <c r="E144" s="627">
        <v>0</v>
      </c>
      <c r="F144" s="627">
        <f>E144</f>
        <v>0</v>
      </c>
      <c r="G144" s="607">
        <v>0</v>
      </c>
      <c r="H144" s="687"/>
      <c r="I144" s="594"/>
      <c r="J144" s="594"/>
      <c r="K144" s="681"/>
      <c r="L144" s="594"/>
      <c r="M144" s="594"/>
      <c r="N144" s="700"/>
      <c r="O144" s="678"/>
      <c r="P144" s="690"/>
      <c r="Q144" s="690"/>
      <c r="R144" s="690"/>
      <c r="S144" s="691"/>
      <c r="T144" s="695"/>
      <c r="U144" s="696"/>
      <c r="V144" s="696"/>
      <c r="W144" s="696"/>
      <c r="X144" s="678"/>
    </row>
    <row r="145" spans="1:24" ht="15" customHeight="1" x14ac:dyDescent="0.25">
      <c r="A145" s="594"/>
      <c r="B145" s="480"/>
      <c r="C145" s="597"/>
      <c r="D145" s="605" t="s">
        <v>19</v>
      </c>
      <c r="E145" s="627">
        <v>0</v>
      </c>
      <c r="F145" s="627">
        <v>0</v>
      </c>
      <c r="G145" s="607">
        <v>0</v>
      </c>
      <c r="H145" s="687"/>
      <c r="I145" s="594"/>
      <c r="J145" s="594"/>
      <c r="K145" s="681"/>
      <c r="L145" s="594"/>
      <c r="M145" s="594"/>
      <c r="N145" s="700"/>
      <c r="O145" s="678"/>
      <c r="P145" s="690"/>
      <c r="Q145" s="690"/>
      <c r="R145" s="690"/>
      <c r="S145" s="691"/>
      <c r="T145" s="695"/>
      <c r="U145" s="696"/>
      <c r="V145" s="696"/>
      <c r="W145" s="696"/>
      <c r="X145" s="678"/>
    </row>
    <row r="146" spans="1:24" ht="15" customHeight="1" x14ac:dyDescent="0.25">
      <c r="A146" s="594"/>
      <c r="B146" s="480"/>
      <c r="C146" s="597"/>
      <c r="D146" s="605" t="s">
        <v>20</v>
      </c>
      <c r="E146" s="627">
        <v>0</v>
      </c>
      <c r="F146" s="627">
        <f>E146</f>
        <v>0</v>
      </c>
      <c r="G146" s="607">
        <v>0</v>
      </c>
      <c r="H146" s="687"/>
      <c r="I146" s="594"/>
      <c r="J146" s="594"/>
      <c r="K146" s="681"/>
      <c r="L146" s="594"/>
      <c r="M146" s="594"/>
      <c r="N146" s="700"/>
      <c r="O146" s="678"/>
      <c r="P146" s="690"/>
      <c r="Q146" s="690"/>
      <c r="R146" s="690"/>
      <c r="S146" s="691"/>
      <c r="T146" s="695"/>
      <c r="U146" s="696"/>
      <c r="V146" s="696"/>
      <c r="W146" s="696"/>
      <c r="X146" s="678"/>
    </row>
    <row r="147" spans="1:24" ht="15" customHeight="1" x14ac:dyDescent="0.25">
      <c r="A147" s="594"/>
      <c r="B147" s="480"/>
      <c r="C147" s="603"/>
      <c r="D147" s="605" t="s">
        <v>21</v>
      </c>
      <c r="E147" s="627">
        <v>0</v>
      </c>
      <c r="F147" s="627">
        <v>0</v>
      </c>
      <c r="G147" s="607">
        <v>0</v>
      </c>
      <c r="H147" s="687"/>
      <c r="I147" s="594"/>
      <c r="J147" s="594"/>
      <c r="K147" s="681"/>
      <c r="L147" s="594"/>
      <c r="M147" s="594"/>
      <c r="N147" s="700"/>
      <c r="O147" s="678"/>
      <c r="P147" s="690"/>
      <c r="Q147" s="690"/>
      <c r="R147" s="690"/>
      <c r="S147" s="691"/>
      <c r="T147" s="695"/>
      <c r="U147" s="696"/>
      <c r="V147" s="696"/>
      <c r="W147" s="696"/>
      <c r="X147" s="678"/>
    </row>
    <row r="148" spans="1:24" ht="15.75" customHeight="1" x14ac:dyDescent="0.25">
      <c r="A148" s="597" t="s">
        <v>190</v>
      </c>
      <c r="B148" s="479" t="s">
        <v>191</v>
      </c>
      <c r="C148" s="593" t="s">
        <v>109</v>
      </c>
      <c r="D148" s="605" t="s">
        <v>16</v>
      </c>
      <c r="E148" s="627">
        <f>SUM(E149:E152)</f>
        <v>0</v>
      </c>
      <c r="F148" s="627">
        <f>SUM(F149:F152)</f>
        <v>0</v>
      </c>
      <c r="G148" s="607">
        <v>0</v>
      </c>
      <c r="H148" s="560"/>
      <c r="I148" s="597"/>
      <c r="J148" s="597"/>
      <c r="K148" s="661"/>
      <c r="L148" s="597" t="s">
        <v>192</v>
      </c>
      <c r="N148" s="700"/>
      <c r="O148" s="678"/>
      <c r="P148" s="690"/>
      <c r="Q148" s="690"/>
      <c r="R148" s="690"/>
      <c r="S148" s="691"/>
      <c r="T148" s="695"/>
      <c r="U148" s="696"/>
      <c r="V148" s="696"/>
      <c r="W148" s="696"/>
      <c r="X148" s="678"/>
    </row>
    <row r="149" spans="1:24" ht="13.5" customHeight="1" x14ac:dyDescent="0.25">
      <c r="A149" s="597"/>
      <c r="B149" s="483"/>
      <c r="C149" s="597"/>
      <c r="D149" s="605" t="s">
        <v>18</v>
      </c>
      <c r="E149" s="627">
        <v>0</v>
      </c>
      <c r="F149" s="627">
        <f>E149</f>
        <v>0</v>
      </c>
      <c r="G149" s="607">
        <v>0</v>
      </c>
      <c r="H149" s="560"/>
      <c r="I149" s="597"/>
      <c r="J149" s="597"/>
      <c r="K149" s="661"/>
      <c r="L149" s="597"/>
      <c r="N149" s="700"/>
      <c r="O149" s="678"/>
      <c r="P149" s="690"/>
      <c r="Q149" s="690"/>
      <c r="R149" s="690"/>
      <c r="S149" s="691"/>
      <c r="T149" s="695"/>
      <c r="U149" s="696"/>
      <c r="V149" s="696"/>
      <c r="W149" s="696"/>
      <c r="X149" s="678"/>
    </row>
    <row r="150" spans="1:24" ht="15" customHeight="1" x14ac:dyDescent="0.25">
      <c r="A150" s="597"/>
      <c r="B150" s="483"/>
      <c r="C150" s="597"/>
      <c r="D150" s="605" t="s">
        <v>19</v>
      </c>
      <c r="E150" s="627">
        <v>0</v>
      </c>
      <c r="F150" s="627">
        <v>0</v>
      </c>
      <c r="G150" s="607">
        <v>0</v>
      </c>
      <c r="H150" s="560"/>
      <c r="I150" s="597"/>
      <c r="J150" s="597"/>
      <c r="K150" s="661"/>
      <c r="L150" s="597"/>
      <c r="N150" s="700"/>
      <c r="O150" s="678"/>
      <c r="P150" s="690"/>
      <c r="Q150" s="690"/>
      <c r="R150" s="690"/>
      <c r="S150" s="691"/>
      <c r="T150" s="695"/>
      <c r="U150" s="696"/>
      <c r="V150" s="696"/>
      <c r="W150" s="696"/>
      <c r="X150" s="678"/>
    </row>
    <row r="151" spans="1:24" ht="16.5" customHeight="1" x14ac:dyDescent="0.25">
      <c r="A151" s="597"/>
      <c r="B151" s="483"/>
      <c r="C151" s="597"/>
      <c r="D151" s="605" t="s">
        <v>20</v>
      </c>
      <c r="E151" s="627">
        <v>0</v>
      </c>
      <c r="F151" s="627">
        <f>E151</f>
        <v>0</v>
      </c>
      <c r="G151" s="607">
        <v>0</v>
      </c>
      <c r="H151" s="560"/>
      <c r="I151" s="597"/>
      <c r="J151" s="597"/>
      <c r="K151" s="661"/>
      <c r="L151" s="597"/>
      <c r="N151" s="700"/>
      <c r="O151" s="678"/>
      <c r="P151" s="690"/>
      <c r="Q151" s="690"/>
      <c r="R151" s="690"/>
      <c r="S151" s="691"/>
      <c r="T151" s="695"/>
      <c r="U151" s="696"/>
      <c r="V151" s="696"/>
      <c r="W151" s="696"/>
      <c r="X151" s="678"/>
    </row>
    <row r="152" spans="1:24" ht="15.75" customHeight="1" x14ac:dyDescent="0.25">
      <c r="A152" s="603"/>
      <c r="B152" s="487"/>
      <c r="C152" s="603"/>
      <c r="D152" s="605" t="s">
        <v>21</v>
      </c>
      <c r="E152" s="627">
        <v>0</v>
      </c>
      <c r="F152" s="627">
        <v>0</v>
      </c>
      <c r="G152" s="607">
        <v>0</v>
      </c>
      <c r="H152" s="563"/>
      <c r="I152" s="603"/>
      <c r="J152" s="603"/>
      <c r="K152" s="662"/>
      <c r="L152" s="603"/>
      <c r="N152" s="700"/>
      <c r="O152" s="678"/>
      <c r="P152" s="690"/>
      <c r="Q152" s="690"/>
      <c r="R152" s="690"/>
      <c r="S152" s="691"/>
      <c r="T152" s="695"/>
      <c r="U152" s="696"/>
      <c r="V152" s="696"/>
      <c r="W152" s="696"/>
      <c r="X152" s="678"/>
    </row>
    <row r="153" spans="1:24" ht="17.25" customHeight="1" x14ac:dyDescent="0.25">
      <c r="A153" s="593" t="s">
        <v>193</v>
      </c>
      <c r="B153" s="479" t="s">
        <v>194</v>
      </c>
      <c r="C153" s="593" t="s">
        <v>109</v>
      </c>
      <c r="D153" s="605" t="s">
        <v>16</v>
      </c>
      <c r="E153" s="627">
        <f>SUM(E154:E157)</f>
        <v>0</v>
      </c>
      <c r="F153" s="627">
        <f>SUM(F154:F157)</f>
        <v>0</v>
      </c>
      <c r="G153" s="607">
        <v>0</v>
      </c>
      <c r="H153" s="554"/>
      <c r="I153" s="593"/>
      <c r="J153" s="593"/>
      <c r="K153" s="660"/>
      <c r="L153" s="593" t="s">
        <v>195</v>
      </c>
      <c r="N153" s="700"/>
      <c r="O153" s="678"/>
      <c r="P153" s="690"/>
      <c r="Q153" s="690"/>
      <c r="R153" s="690"/>
      <c r="S153" s="691"/>
      <c r="T153" s="695"/>
      <c r="U153" s="696"/>
      <c r="V153" s="696"/>
      <c r="W153" s="696"/>
      <c r="X153" s="678"/>
    </row>
    <row r="154" spans="1:24" ht="18" customHeight="1" x14ac:dyDescent="0.25">
      <c r="A154" s="597"/>
      <c r="B154" s="483"/>
      <c r="C154" s="597"/>
      <c r="D154" s="605" t="s">
        <v>18</v>
      </c>
      <c r="E154" s="627">
        <v>0</v>
      </c>
      <c r="F154" s="627">
        <f>E154</f>
        <v>0</v>
      </c>
      <c r="G154" s="607">
        <v>0</v>
      </c>
      <c r="H154" s="560"/>
      <c r="I154" s="597"/>
      <c r="J154" s="597"/>
      <c r="K154" s="661"/>
      <c r="L154" s="597"/>
      <c r="N154" s="700"/>
      <c r="O154" s="678"/>
      <c r="P154" s="690"/>
      <c r="Q154" s="690"/>
      <c r="R154" s="690"/>
      <c r="S154" s="691"/>
      <c r="T154" s="695"/>
      <c r="U154" s="696"/>
      <c r="V154" s="696"/>
      <c r="W154" s="696"/>
      <c r="X154" s="678"/>
    </row>
    <row r="155" spans="1:24" ht="17.25" customHeight="1" x14ac:dyDescent="0.25">
      <c r="A155" s="597"/>
      <c r="B155" s="483"/>
      <c r="C155" s="597"/>
      <c r="D155" s="605" t="s">
        <v>19</v>
      </c>
      <c r="E155" s="627">
        <v>0</v>
      </c>
      <c r="F155" s="627">
        <v>0</v>
      </c>
      <c r="G155" s="607">
        <v>0</v>
      </c>
      <c r="H155" s="560"/>
      <c r="I155" s="597"/>
      <c r="J155" s="597"/>
      <c r="K155" s="661"/>
      <c r="L155" s="597"/>
      <c r="N155" s="700"/>
      <c r="O155" s="678"/>
      <c r="P155" s="690"/>
      <c r="Q155" s="690"/>
      <c r="R155" s="690"/>
      <c r="S155" s="691"/>
      <c r="T155" s="695"/>
      <c r="U155" s="696"/>
      <c r="V155" s="696"/>
      <c r="W155" s="696"/>
      <c r="X155" s="678"/>
    </row>
    <row r="156" spans="1:24" ht="17.25" customHeight="1" x14ac:dyDescent="0.25">
      <c r="A156" s="597"/>
      <c r="B156" s="483"/>
      <c r="C156" s="597"/>
      <c r="D156" s="605" t="s">
        <v>20</v>
      </c>
      <c r="E156" s="627">
        <v>0</v>
      </c>
      <c r="F156" s="627">
        <f>E156</f>
        <v>0</v>
      </c>
      <c r="G156" s="607">
        <v>0</v>
      </c>
      <c r="H156" s="560"/>
      <c r="I156" s="597"/>
      <c r="J156" s="597"/>
      <c r="K156" s="661"/>
      <c r="L156" s="597"/>
      <c r="N156" s="700"/>
      <c r="O156" s="678"/>
      <c r="P156" s="690"/>
      <c r="Q156" s="690"/>
      <c r="R156" s="690"/>
      <c r="S156" s="691"/>
      <c r="T156" s="695"/>
      <c r="U156" s="696"/>
      <c r="V156" s="696"/>
      <c r="W156" s="696"/>
      <c r="X156" s="678"/>
    </row>
    <row r="157" spans="1:24" ht="16.5" customHeight="1" x14ac:dyDescent="0.25">
      <c r="A157" s="603"/>
      <c r="B157" s="487"/>
      <c r="C157" s="603"/>
      <c r="D157" s="605" t="s">
        <v>21</v>
      </c>
      <c r="E157" s="627">
        <v>0</v>
      </c>
      <c r="F157" s="627">
        <v>0</v>
      </c>
      <c r="G157" s="607">
        <v>0</v>
      </c>
      <c r="H157" s="563"/>
      <c r="I157" s="603"/>
      <c r="J157" s="603"/>
      <c r="K157" s="662"/>
      <c r="L157" s="603"/>
      <c r="N157" s="700"/>
      <c r="O157" s="678"/>
      <c r="P157" s="690"/>
      <c r="Q157" s="690"/>
      <c r="R157" s="690"/>
      <c r="S157" s="691"/>
      <c r="T157" s="695"/>
      <c r="U157" s="696"/>
      <c r="V157" s="696"/>
      <c r="W157" s="696"/>
      <c r="X157" s="678"/>
    </row>
    <row r="158" spans="1:24" ht="15" customHeight="1" x14ac:dyDescent="0.25">
      <c r="A158" s="593" t="s">
        <v>45</v>
      </c>
      <c r="B158" s="708" t="s">
        <v>196</v>
      </c>
      <c r="C158" s="593" t="s">
        <v>109</v>
      </c>
      <c r="D158" s="605" t="s">
        <v>16</v>
      </c>
      <c r="E158" s="709">
        <f>SUM(E159:E162)</f>
        <v>12864.91</v>
      </c>
      <c r="F158" s="709">
        <f>SUM(F159:F162)</f>
        <v>5684.2999999999993</v>
      </c>
      <c r="G158" s="607">
        <f>F158/E158*100</f>
        <v>44.184529856796509</v>
      </c>
      <c r="H158" s="608"/>
      <c r="I158" s="609"/>
      <c r="J158" s="610"/>
      <c r="K158" s="609"/>
      <c r="L158" s="593"/>
      <c r="M158" s="593"/>
    </row>
    <row r="159" spans="1:24" x14ac:dyDescent="0.25">
      <c r="A159" s="597"/>
      <c r="B159" s="710"/>
      <c r="C159" s="597"/>
      <c r="D159" s="605" t="s">
        <v>18</v>
      </c>
      <c r="E159" s="709">
        <f>E164+E169+E174</f>
        <v>3654.3</v>
      </c>
      <c r="F159" s="709">
        <f>F164+F169+F174</f>
        <v>1705.5</v>
      </c>
      <c r="G159" s="607">
        <f>F159/E159*100</f>
        <v>46.671045070191283</v>
      </c>
      <c r="H159" s="611"/>
      <c r="I159" s="612"/>
      <c r="J159" s="613"/>
      <c r="K159" s="612"/>
      <c r="L159" s="597"/>
      <c r="M159" s="597"/>
    </row>
    <row r="160" spans="1:24" x14ac:dyDescent="0.25">
      <c r="A160" s="597"/>
      <c r="B160" s="710"/>
      <c r="C160" s="597"/>
      <c r="D160" s="605" t="s">
        <v>19</v>
      </c>
      <c r="E160" s="709">
        <f>E165+E170+E175+E180+E185</f>
        <v>6973.81</v>
      </c>
      <c r="F160" s="709">
        <f>F165+F170+F175+F180+F185</f>
        <v>2699.87</v>
      </c>
      <c r="G160" s="607">
        <v>0</v>
      </c>
      <c r="H160" s="611"/>
      <c r="I160" s="612"/>
      <c r="J160" s="613"/>
      <c r="K160" s="612"/>
      <c r="L160" s="597"/>
      <c r="M160" s="597"/>
    </row>
    <row r="161" spans="1:13" ht="15" customHeight="1" x14ac:dyDescent="0.25">
      <c r="A161" s="597"/>
      <c r="B161" s="710"/>
      <c r="C161" s="597"/>
      <c r="D161" s="605" t="s">
        <v>20</v>
      </c>
      <c r="E161" s="709">
        <f>E166+E171+E176</f>
        <v>2236.8000000000002</v>
      </c>
      <c r="F161" s="709">
        <f>F166+F171+F176</f>
        <v>1278.9299999999998</v>
      </c>
      <c r="G161" s="607">
        <f>F161/E161*100</f>
        <v>57.176770386266085</v>
      </c>
      <c r="H161" s="611"/>
      <c r="I161" s="612"/>
      <c r="J161" s="613"/>
      <c r="K161" s="612"/>
      <c r="L161" s="597"/>
      <c r="M161" s="597"/>
    </row>
    <row r="162" spans="1:13" x14ac:dyDescent="0.25">
      <c r="A162" s="603"/>
      <c r="B162" s="711"/>
      <c r="C162" s="603"/>
      <c r="D162" s="605" t="s">
        <v>21</v>
      </c>
      <c r="E162" s="606">
        <f>E167+E172+E177</f>
        <v>0</v>
      </c>
      <c r="F162" s="606">
        <f>F167+F172+F177</f>
        <v>0</v>
      </c>
      <c r="G162" s="607">
        <v>0</v>
      </c>
      <c r="H162" s="614"/>
      <c r="I162" s="615"/>
      <c r="J162" s="616"/>
      <c r="K162" s="615"/>
      <c r="L162" s="603"/>
      <c r="M162" s="603"/>
    </row>
    <row r="163" spans="1:13" ht="15" customHeight="1" x14ac:dyDescent="0.25">
      <c r="A163" s="594" t="s">
        <v>197</v>
      </c>
      <c r="B163" s="594" t="s">
        <v>198</v>
      </c>
      <c r="C163" s="593" t="s">
        <v>109</v>
      </c>
      <c r="D163" s="605" t="s">
        <v>16</v>
      </c>
      <c r="E163" s="619">
        <f>E164+E166</f>
        <v>1067.3699999999999</v>
      </c>
      <c r="F163" s="619">
        <f>F164+F166</f>
        <v>1016.84</v>
      </c>
      <c r="G163" s="607">
        <f>F163/E163*100</f>
        <v>95.26593402475244</v>
      </c>
      <c r="H163" s="663" t="s">
        <v>199</v>
      </c>
      <c r="I163" s="712">
        <v>50</v>
      </c>
      <c r="J163" s="712">
        <v>32</v>
      </c>
      <c r="K163" s="713">
        <v>64</v>
      </c>
      <c r="L163" s="594" t="s">
        <v>200</v>
      </c>
      <c r="M163" s="594"/>
    </row>
    <row r="164" spans="1:13" x14ac:dyDescent="0.25">
      <c r="A164" s="594"/>
      <c r="B164" s="594"/>
      <c r="C164" s="597"/>
      <c r="D164" s="605" t="s">
        <v>18</v>
      </c>
      <c r="E164" s="619">
        <v>405.6</v>
      </c>
      <c r="F164" s="619">
        <v>386.4</v>
      </c>
      <c r="G164" s="607">
        <f>F164/E164*100</f>
        <v>95.266272189349095</v>
      </c>
      <c r="H164" s="642"/>
      <c r="I164" s="643"/>
      <c r="J164" s="643"/>
      <c r="K164" s="714"/>
      <c r="L164" s="594"/>
      <c r="M164" s="594"/>
    </row>
    <row r="165" spans="1:13" x14ac:dyDescent="0.25">
      <c r="A165" s="594"/>
      <c r="B165" s="594"/>
      <c r="C165" s="597"/>
      <c r="D165" s="605" t="s">
        <v>19</v>
      </c>
      <c r="E165" s="619">
        <v>0</v>
      </c>
      <c r="F165" s="619">
        <v>0</v>
      </c>
      <c r="G165" s="607">
        <v>0</v>
      </c>
      <c r="H165" s="642"/>
      <c r="I165" s="643"/>
      <c r="J165" s="643"/>
      <c r="K165" s="714"/>
      <c r="L165" s="594"/>
      <c r="M165" s="594"/>
    </row>
    <row r="166" spans="1:13" x14ac:dyDescent="0.25">
      <c r="A166" s="594"/>
      <c r="B166" s="594"/>
      <c r="C166" s="597"/>
      <c r="D166" s="605" t="s">
        <v>20</v>
      </c>
      <c r="E166" s="619">
        <v>661.77</v>
      </c>
      <c r="F166" s="619">
        <v>630.44000000000005</v>
      </c>
      <c r="G166" s="607">
        <f>F166/E166*100</f>
        <v>95.265726763074795</v>
      </c>
      <c r="H166" s="642"/>
      <c r="I166" s="643"/>
      <c r="J166" s="643"/>
      <c r="K166" s="714"/>
      <c r="L166" s="594"/>
      <c r="M166" s="594"/>
    </row>
    <row r="167" spans="1:13" x14ac:dyDescent="0.25">
      <c r="A167" s="594"/>
      <c r="B167" s="594"/>
      <c r="C167" s="603"/>
      <c r="D167" s="605" t="s">
        <v>21</v>
      </c>
      <c r="E167" s="619">
        <v>0</v>
      </c>
      <c r="F167" s="619">
        <v>0</v>
      </c>
      <c r="G167" s="607">
        <v>0</v>
      </c>
      <c r="H167" s="645"/>
      <c r="I167" s="646"/>
      <c r="J167" s="646"/>
      <c r="K167" s="715"/>
      <c r="L167" s="594"/>
      <c r="M167" s="594"/>
    </row>
    <row r="168" spans="1:13" ht="15" customHeight="1" x14ac:dyDescent="0.25">
      <c r="A168" s="594" t="s">
        <v>201</v>
      </c>
      <c r="B168" s="594" t="s">
        <v>202</v>
      </c>
      <c r="C168" s="593" t="s">
        <v>109</v>
      </c>
      <c r="D168" s="605" t="s">
        <v>16</v>
      </c>
      <c r="E168" s="619">
        <f>SUM(E169:E172)</f>
        <v>0</v>
      </c>
      <c r="F168" s="619">
        <f>SUM(F169:F172)</f>
        <v>0</v>
      </c>
      <c r="G168" s="607">
        <v>0</v>
      </c>
      <c r="H168" s="716" t="s">
        <v>203</v>
      </c>
      <c r="I168" s="663">
        <v>80</v>
      </c>
      <c r="J168" s="663">
        <v>37</v>
      </c>
      <c r="K168" s="713">
        <v>3.5</v>
      </c>
      <c r="L168" s="594" t="s">
        <v>204</v>
      </c>
      <c r="M168" s="594"/>
    </row>
    <row r="169" spans="1:13" x14ac:dyDescent="0.25">
      <c r="A169" s="594"/>
      <c r="B169" s="594"/>
      <c r="C169" s="597"/>
      <c r="D169" s="605" t="s">
        <v>18</v>
      </c>
      <c r="E169" s="619">
        <v>0</v>
      </c>
      <c r="F169" s="619">
        <v>0</v>
      </c>
      <c r="G169" s="607">
        <v>0</v>
      </c>
      <c r="H169" s="717"/>
      <c r="I169" s="642"/>
      <c r="J169" s="642"/>
      <c r="K169" s="714"/>
      <c r="L169" s="594"/>
      <c r="M169" s="594"/>
    </row>
    <row r="170" spans="1:13" x14ac:dyDescent="0.25">
      <c r="A170" s="594"/>
      <c r="B170" s="594"/>
      <c r="C170" s="597"/>
      <c r="D170" s="605" t="s">
        <v>19</v>
      </c>
      <c r="E170" s="619">
        <v>0</v>
      </c>
      <c r="F170" s="619">
        <v>0</v>
      </c>
      <c r="G170" s="607">
        <v>0</v>
      </c>
      <c r="H170" s="717"/>
      <c r="I170" s="642"/>
      <c r="J170" s="642"/>
      <c r="K170" s="714"/>
      <c r="L170" s="594"/>
      <c r="M170" s="594"/>
    </row>
    <row r="171" spans="1:13" x14ac:dyDescent="0.25">
      <c r="A171" s="594"/>
      <c r="B171" s="594"/>
      <c r="C171" s="597"/>
      <c r="D171" s="605" t="s">
        <v>20</v>
      </c>
      <c r="E171" s="619">
        <v>0</v>
      </c>
      <c r="F171" s="619">
        <v>0</v>
      </c>
      <c r="G171" s="607">
        <v>0</v>
      </c>
      <c r="H171" s="717"/>
      <c r="I171" s="642"/>
      <c r="J171" s="642"/>
      <c r="K171" s="714"/>
      <c r="L171" s="594"/>
      <c r="M171" s="594"/>
    </row>
    <row r="172" spans="1:13" ht="26.25" customHeight="1" x14ac:dyDescent="0.25">
      <c r="A172" s="594"/>
      <c r="B172" s="594"/>
      <c r="C172" s="603"/>
      <c r="D172" s="605" t="s">
        <v>21</v>
      </c>
      <c r="E172" s="619">
        <v>0</v>
      </c>
      <c r="F172" s="619">
        <v>0</v>
      </c>
      <c r="G172" s="607">
        <v>0</v>
      </c>
      <c r="H172" s="718"/>
      <c r="I172" s="645"/>
      <c r="J172" s="645"/>
      <c r="K172" s="715"/>
      <c r="L172" s="594"/>
      <c r="M172" s="594"/>
    </row>
    <row r="173" spans="1:13" ht="15" customHeight="1" x14ac:dyDescent="0.25">
      <c r="A173" s="684" t="s">
        <v>205</v>
      </c>
      <c r="B173" s="684" t="s">
        <v>206</v>
      </c>
      <c r="C173" s="663" t="s">
        <v>109</v>
      </c>
      <c r="D173" s="605" t="s">
        <v>16</v>
      </c>
      <c r="E173" s="719">
        <f>SUM(E174:E177)</f>
        <v>11797.54</v>
      </c>
      <c r="F173" s="719">
        <f>SUM(F174:F177)</f>
        <v>4667.46</v>
      </c>
      <c r="G173" s="607">
        <f>F173/E173*100</f>
        <v>39.5629936410472</v>
      </c>
      <c r="H173" s="608"/>
      <c r="I173" s="609"/>
      <c r="J173" s="610"/>
      <c r="K173" s="609"/>
      <c r="L173" s="594" t="s">
        <v>207</v>
      </c>
      <c r="M173" s="593"/>
    </row>
    <row r="174" spans="1:13" x14ac:dyDescent="0.25">
      <c r="A174" s="684"/>
      <c r="B174" s="684"/>
      <c r="C174" s="642"/>
      <c r="D174" s="605" t="s">
        <v>18</v>
      </c>
      <c r="E174" s="619">
        <f>E179+E184+E189+E194</f>
        <v>3248.7000000000003</v>
      </c>
      <c r="F174" s="619">
        <f t="shared" ref="E174:G177" si="2">F179+F184+F189+F194</f>
        <v>1319.1</v>
      </c>
      <c r="G174" s="720">
        <f t="shared" ref="G174:G198" si="3">F174/E174*100</f>
        <v>40.603933881244799</v>
      </c>
      <c r="H174" s="611"/>
      <c r="I174" s="612"/>
      <c r="J174" s="613"/>
      <c r="K174" s="612"/>
      <c r="L174" s="594"/>
      <c r="M174" s="597"/>
    </row>
    <row r="175" spans="1:13" x14ac:dyDescent="0.25">
      <c r="A175" s="684"/>
      <c r="B175" s="684"/>
      <c r="C175" s="642"/>
      <c r="D175" s="605" t="s">
        <v>19</v>
      </c>
      <c r="E175" s="619">
        <f t="shared" si="2"/>
        <v>6973.81</v>
      </c>
      <c r="F175" s="619">
        <f t="shared" si="2"/>
        <v>2699.87</v>
      </c>
      <c r="G175" s="720">
        <v>0</v>
      </c>
      <c r="H175" s="611"/>
      <c r="I175" s="612"/>
      <c r="J175" s="613"/>
      <c r="K175" s="612"/>
      <c r="L175" s="594"/>
      <c r="M175" s="597"/>
    </row>
    <row r="176" spans="1:13" x14ac:dyDescent="0.25">
      <c r="A176" s="684"/>
      <c r="B176" s="684"/>
      <c r="C176" s="642"/>
      <c r="D176" s="605" t="s">
        <v>20</v>
      </c>
      <c r="E176" s="619">
        <f t="shared" si="2"/>
        <v>1575.0300000000002</v>
      </c>
      <c r="F176" s="619">
        <f t="shared" si="2"/>
        <v>648.4899999999999</v>
      </c>
      <c r="G176" s="720">
        <f t="shared" si="3"/>
        <v>41.17318400284438</v>
      </c>
      <c r="H176" s="611"/>
      <c r="I176" s="612"/>
      <c r="J176" s="613"/>
      <c r="K176" s="612"/>
      <c r="L176" s="594"/>
      <c r="M176" s="597"/>
    </row>
    <row r="177" spans="1:13" x14ac:dyDescent="0.25">
      <c r="A177" s="684"/>
      <c r="B177" s="684"/>
      <c r="C177" s="645"/>
      <c r="D177" s="605" t="s">
        <v>21</v>
      </c>
      <c r="E177" s="619">
        <f t="shared" si="2"/>
        <v>0</v>
      </c>
      <c r="F177" s="619">
        <f t="shared" si="2"/>
        <v>0</v>
      </c>
      <c r="G177" s="607">
        <v>0</v>
      </c>
      <c r="H177" s="614"/>
      <c r="I177" s="615"/>
      <c r="J177" s="616"/>
      <c r="K177" s="615"/>
      <c r="L177" s="594"/>
      <c r="M177" s="603"/>
    </row>
    <row r="178" spans="1:13" ht="15" customHeight="1" x14ac:dyDescent="0.25">
      <c r="A178" s="684" t="s">
        <v>208</v>
      </c>
      <c r="B178" s="721" t="s">
        <v>209</v>
      </c>
      <c r="C178" s="684" t="s">
        <v>109</v>
      </c>
      <c r="D178" s="605" t="s">
        <v>16</v>
      </c>
      <c r="E178" s="627">
        <f>SUM(E179:E182)</f>
        <v>1919</v>
      </c>
      <c r="F178" s="627">
        <f>SUM(F179:F182)</f>
        <v>855.21</v>
      </c>
      <c r="G178" s="607">
        <f t="shared" si="3"/>
        <v>44.565398645127672</v>
      </c>
      <c r="H178" s="722" t="s">
        <v>210</v>
      </c>
      <c r="I178" s="663">
        <v>100</v>
      </c>
      <c r="J178" s="651">
        <v>94</v>
      </c>
      <c r="K178" s="713">
        <f>J178/I178*100</f>
        <v>94</v>
      </c>
      <c r="L178" s="594" t="s">
        <v>137</v>
      </c>
      <c r="M178" s="593"/>
    </row>
    <row r="179" spans="1:13" x14ac:dyDescent="0.25">
      <c r="A179" s="684"/>
      <c r="B179" s="721"/>
      <c r="C179" s="684"/>
      <c r="D179" s="605" t="s">
        <v>18</v>
      </c>
      <c r="E179" s="627">
        <v>1919</v>
      </c>
      <c r="F179" s="697">
        <v>855.21</v>
      </c>
      <c r="G179" s="607">
        <f t="shared" si="3"/>
        <v>44.565398645127672</v>
      </c>
      <c r="H179" s="722"/>
      <c r="I179" s="642"/>
      <c r="J179" s="653"/>
      <c r="K179" s="714"/>
      <c r="L179" s="594"/>
      <c r="M179" s="597"/>
    </row>
    <row r="180" spans="1:13" x14ac:dyDescent="0.25">
      <c r="A180" s="684"/>
      <c r="B180" s="721"/>
      <c r="C180" s="684"/>
      <c r="D180" s="605" t="s">
        <v>19</v>
      </c>
      <c r="E180" s="627">
        <v>0</v>
      </c>
      <c r="F180" s="697">
        <v>0</v>
      </c>
      <c r="G180" s="607">
        <v>0</v>
      </c>
      <c r="H180" s="722"/>
      <c r="I180" s="642"/>
      <c r="J180" s="653"/>
      <c r="K180" s="714"/>
      <c r="L180" s="594"/>
      <c r="M180" s="597"/>
    </row>
    <row r="181" spans="1:13" x14ac:dyDescent="0.25">
      <c r="A181" s="684"/>
      <c r="B181" s="721"/>
      <c r="C181" s="684"/>
      <c r="D181" s="605" t="s">
        <v>20</v>
      </c>
      <c r="E181" s="627">
        <v>0</v>
      </c>
      <c r="F181" s="627">
        <v>0</v>
      </c>
      <c r="G181" s="607">
        <v>0</v>
      </c>
      <c r="H181" s="722"/>
      <c r="I181" s="642"/>
      <c r="J181" s="653"/>
      <c r="K181" s="714"/>
      <c r="L181" s="594"/>
      <c r="M181" s="597"/>
    </row>
    <row r="182" spans="1:13" x14ac:dyDescent="0.25">
      <c r="A182" s="684"/>
      <c r="B182" s="721"/>
      <c r="C182" s="684"/>
      <c r="D182" s="605" t="s">
        <v>21</v>
      </c>
      <c r="E182" s="627">
        <v>0</v>
      </c>
      <c r="F182" s="627">
        <v>0</v>
      </c>
      <c r="G182" s="607">
        <v>0</v>
      </c>
      <c r="H182" s="722"/>
      <c r="I182" s="645"/>
      <c r="J182" s="655"/>
      <c r="K182" s="715"/>
      <c r="L182" s="594"/>
      <c r="M182" s="603"/>
    </row>
    <row r="183" spans="1:13" ht="15" customHeight="1" x14ac:dyDescent="0.25">
      <c r="A183" s="684" t="s">
        <v>211</v>
      </c>
      <c r="B183" s="721" t="s">
        <v>212</v>
      </c>
      <c r="C183" s="684" t="s">
        <v>109</v>
      </c>
      <c r="D183" s="605" t="s">
        <v>16</v>
      </c>
      <c r="E183" s="627">
        <f>SUM(E184:E187)</f>
        <v>913.8</v>
      </c>
      <c r="F183" s="627">
        <f>SUM(F184:F187)</f>
        <v>423.93</v>
      </c>
      <c r="G183" s="607">
        <f t="shared" si="3"/>
        <v>46.391989494418908</v>
      </c>
      <c r="H183" s="684" t="s">
        <v>498</v>
      </c>
      <c r="I183" s="663">
        <v>100</v>
      </c>
      <c r="J183" s="663">
        <v>100</v>
      </c>
      <c r="K183" s="713">
        <f>J183/I183*100</f>
        <v>100</v>
      </c>
      <c r="L183" s="594" t="s">
        <v>180</v>
      </c>
      <c r="M183" s="593"/>
    </row>
    <row r="184" spans="1:13" x14ac:dyDescent="0.25">
      <c r="A184" s="684"/>
      <c r="B184" s="721"/>
      <c r="C184" s="684"/>
      <c r="D184" s="605" t="s">
        <v>18</v>
      </c>
      <c r="E184" s="627">
        <v>383.8</v>
      </c>
      <c r="F184" s="627">
        <v>178.05</v>
      </c>
      <c r="G184" s="607">
        <v>0</v>
      </c>
      <c r="H184" s="684"/>
      <c r="I184" s="642"/>
      <c r="J184" s="642"/>
      <c r="K184" s="714"/>
      <c r="L184" s="594"/>
      <c r="M184" s="597"/>
    </row>
    <row r="185" spans="1:13" x14ac:dyDescent="0.25">
      <c r="A185" s="684"/>
      <c r="B185" s="721"/>
      <c r="C185" s="684"/>
      <c r="D185" s="605" t="s">
        <v>19</v>
      </c>
      <c r="E185" s="627">
        <v>0</v>
      </c>
      <c r="F185" s="627">
        <v>0</v>
      </c>
      <c r="G185" s="607">
        <v>0</v>
      </c>
      <c r="H185" s="684"/>
      <c r="I185" s="642"/>
      <c r="J185" s="642"/>
      <c r="K185" s="714"/>
      <c r="L185" s="594"/>
      <c r="M185" s="597"/>
    </row>
    <row r="186" spans="1:13" x14ac:dyDescent="0.25">
      <c r="A186" s="684"/>
      <c r="B186" s="721"/>
      <c r="C186" s="684"/>
      <c r="D186" s="605" t="s">
        <v>20</v>
      </c>
      <c r="E186" s="627">
        <v>530</v>
      </c>
      <c r="F186" s="627">
        <v>245.88</v>
      </c>
      <c r="G186" s="607">
        <f t="shared" si="3"/>
        <v>46.392452830188681</v>
      </c>
      <c r="H186" s="684"/>
      <c r="I186" s="642"/>
      <c r="J186" s="642"/>
      <c r="K186" s="714"/>
      <c r="L186" s="594"/>
      <c r="M186" s="597"/>
    </row>
    <row r="187" spans="1:13" x14ac:dyDescent="0.25">
      <c r="A187" s="684"/>
      <c r="B187" s="721"/>
      <c r="C187" s="684"/>
      <c r="D187" s="605" t="s">
        <v>21</v>
      </c>
      <c r="E187" s="627">
        <v>0</v>
      </c>
      <c r="F187" s="627">
        <v>0</v>
      </c>
      <c r="G187" s="607">
        <v>0</v>
      </c>
      <c r="H187" s="684"/>
      <c r="I187" s="645"/>
      <c r="J187" s="645"/>
      <c r="K187" s="715"/>
      <c r="L187" s="594"/>
      <c r="M187" s="603"/>
    </row>
    <row r="188" spans="1:13" ht="15" customHeight="1" x14ac:dyDescent="0.25">
      <c r="A188" s="684" t="s">
        <v>213</v>
      </c>
      <c r="B188" s="721" t="s">
        <v>214</v>
      </c>
      <c r="C188" s="684" t="s">
        <v>109</v>
      </c>
      <c r="D188" s="605" t="s">
        <v>16</v>
      </c>
      <c r="E188" s="627">
        <f>SUM(E189:E192)</f>
        <v>883.4</v>
      </c>
      <c r="F188" s="627">
        <f>SUM(F189:F192)</f>
        <v>341.68</v>
      </c>
      <c r="G188" s="607">
        <f t="shared" si="3"/>
        <v>38.677835635046414</v>
      </c>
      <c r="H188" s="593" t="s">
        <v>499</v>
      </c>
      <c r="I188" s="635"/>
      <c r="J188" s="635"/>
      <c r="K188" s="723"/>
      <c r="L188" s="593" t="s">
        <v>500</v>
      </c>
      <c r="M188" s="635"/>
    </row>
    <row r="189" spans="1:13" x14ac:dyDescent="0.25">
      <c r="A189" s="684"/>
      <c r="B189" s="721"/>
      <c r="C189" s="684"/>
      <c r="D189" s="605" t="s">
        <v>18</v>
      </c>
      <c r="E189" s="627">
        <v>0</v>
      </c>
      <c r="F189" s="627">
        <v>0</v>
      </c>
      <c r="G189" s="607">
        <v>0</v>
      </c>
      <c r="H189" s="724"/>
      <c r="I189" s="635"/>
      <c r="J189" s="597">
        <v>100</v>
      </c>
      <c r="K189" s="723"/>
      <c r="L189" s="724"/>
      <c r="M189" s="635"/>
    </row>
    <row r="190" spans="1:13" x14ac:dyDescent="0.25">
      <c r="A190" s="684"/>
      <c r="B190" s="721"/>
      <c r="C190" s="684"/>
      <c r="D190" s="605" t="s">
        <v>19</v>
      </c>
      <c r="E190" s="627">
        <v>0</v>
      </c>
      <c r="F190" s="627">
        <v>0</v>
      </c>
      <c r="G190" s="607">
        <v>0</v>
      </c>
      <c r="H190" s="724"/>
      <c r="I190" s="635">
        <v>100</v>
      </c>
      <c r="J190" s="597"/>
      <c r="K190" s="723">
        <v>100</v>
      </c>
      <c r="L190" s="724"/>
      <c r="M190" s="635"/>
    </row>
    <row r="191" spans="1:13" x14ac:dyDescent="0.25">
      <c r="A191" s="684"/>
      <c r="B191" s="721"/>
      <c r="C191" s="684"/>
      <c r="D191" s="605" t="s">
        <v>20</v>
      </c>
      <c r="E191" s="627">
        <v>883.4</v>
      </c>
      <c r="F191" s="627">
        <v>341.68</v>
      </c>
      <c r="G191" s="607">
        <v>0</v>
      </c>
      <c r="H191" s="724"/>
      <c r="I191" s="635"/>
      <c r="J191" s="597"/>
      <c r="K191" s="723"/>
      <c r="L191" s="724"/>
      <c r="M191" s="635"/>
    </row>
    <row r="192" spans="1:13" x14ac:dyDescent="0.25">
      <c r="A192" s="684"/>
      <c r="B192" s="721"/>
      <c r="C192" s="684"/>
      <c r="D192" s="605" t="s">
        <v>21</v>
      </c>
      <c r="E192" s="627">
        <v>0</v>
      </c>
      <c r="F192" s="627">
        <v>0</v>
      </c>
      <c r="G192" s="607">
        <v>0</v>
      </c>
      <c r="H192" s="725"/>
      <c r="I192" s="726"/>
      <c r="J192" s="726"/>
      <c r="K192" s="727"/>
      <c r="L192" s="724"/>
      <c r="M192" s="635"/>
    </row>
    <row r="193" spans="1:13" ht="15" customHeight="1" x14ac:dyDescent="0.25">
      <c r="A193" s="684" t="s">
        <v>215</v>
      </c>
      <c r="B193" s="721" t="s">
        <v>216</v>
      </c>
      <c r="C193" s="684" t="s">
        <v>109</v>
      </c>
      <c r="D193" s="605" t="s">
        <v>16</v>
      </c>
      <c r="E193" s="627">
        <f>SUM(E194:E197)</f>
        <v>8081.34</v>
      </c>
      <c r="F193" s="627">
        <f>SUM(F194:F197)</f>
        <v>3046.64</v>
      </c>
      <c r="G193" s="607">
        <f t="shared" si="3"/>
        <v>37.699688418009877</v>
      </c>
      <c r="H193" s="593" t="s">
        <v>501</v>
      </c>
      <c r="I193" s="593">
        <v>100</v>
      </c>
      <c r="J193" s="593">
        <v>100</v>
      </c>
      <c r="K193" s="723"/>
      <c r="L193" s="724"/>
      <c r="M193" s="635"/>
    </row>
    <row r="194" spans="1:13" x14ac:dyDescent="0.25">
      <c r="A194" s="684"/>
      <c r="B194" s="721"/>
      <c r="C194" s="684"/>
      <c r="D194" s="605" t="s">
        <v>18</v>
      </c>
      <c r="E194" s="627">
        <v>945.9</v>
      </c>
      <c r="F194" s="627">
        <v>285.83999999999997</v>
      </c>
      <c r="G194" s="607">
        <f t="shared" si="3"/>
        <v>30.218839200761177</v>
      </c>
      <c r="H194" s="724"/>
      <c r="I194" s="597"/>
      <c r="J194" s="597"/>
      <c r="K194" s="723"/>
      <c r="L194" s="724"/>
      <c r="M194" s="635"/>
    </row>
    <row r="195" spans="1:13" x14ac:dyDescent="0.25">
      <c r="A195" s="684"/>
      <c r="B195" s="721"/>
      <c r="C195" s="684"/>
      <c r="D195" s="605" t="s">
        <v>19</v>
      </c>
      <c r="E195" s="627">
        <v>6973.81</v>
      </c>
      <c r="F195" s="627">
        <v>2699.87</v>
      </c>
      <c r="G195" s="607">
        <f t="shared" si="3"/>
        <v>38.714418660674724</v>
      </c>
      <c r="H195" s="724"/>
      <c r="I195" s="597"/>
      <c r="J195" s="597"/>
      <c r="K195" s="723">
        <v>100</v>
      </c>
      <c r="L195" s="724"/>
      <c r="M195" s="635"/>
    </row>
    <row r="196" spans="1:13" x14ac:dyDescent="0.25">
      <c r="A196" s="684"/>
      <c r="B196" s="721"/>
      <c r="C196" s="684"/>
      <c r="D196" s="605" t="s">
        <v>20</v>
      </c>
      <c r="E196" s="627">
        <v>161.63</v>
      </c>
      <c r="F196" s="627">
        <f>55.1+5.83</f>
        <v>60.93</v>
      </c>
      <c r="G196" s="607">
        <f t="shared" si="3"/>
        <v>37.697209676421458</v>
      </c>
      <c r="H196" s="724"/>
      <c r="I196" s="597"/>
      <c r="J196" s="597"/>
      <c r="K196" s="723"/>
      <c r="L196" s="724"/>
      <c r="M196" s="635"/>
    </row>
    <row r="197" spans="1:13" x14ac:dyDescent="0.25">
      <c r="A197" s="684"/>
      <c r="B197" s="721"/>
      <c r="C197" s="684"/>
      <c r="D197" s="605" t="s">
        <v>21</v>
      </c>
      <c r="E197" s="627">
        <v>0</v>
      </c>
      <c r="F197" s="627">
        <v>0</v>
      </c>
      <c r="G197" s="607">
        <v>0</v>
      </c>
      <c r="H197" s="725"/>
      <c r="I197" s="603"/>
      <c r="J197" s="603"/>
      <c r="K197" s="723"/>
      <c r="L197" s="725"/>
      <c r="M197" s="635"/>
    </row>
    <row r="198" spans="1:13" x14ac:dyDescent="0.25">
      <c r="A198" s="603">
        <v>3</v>
      </c>
      <c r="B198" s="728" t="s">
        <v>217</v>
      </c>
      <c r="C198" s="603" t="s">
        <v>109</v>
      </c>
      <c r="D198" s="729" t="s">
        <v>16</v>
      </c>
      <c r="E198" s="730">
        <f>SUM(E199:E202)</f>
        <v>6797.2</v>
      </c>
      <c r="F198" s="731">
        <f>SUM(F199:F202)</f>
        <v>2862.2200000000003</v>
      </c>
      <c r="G198" s="607">
        <f t="shared" si="3"/>
        <v>42.108809509798157</v>
      </c>
      <c r="H198" s="611"/>
      <c r="I198" s="609"/>
      <c r="J198" s="610"/>
      <c r="K198" s="609"/>
      <c r="L198" s="594"/>
      <c r="M198" s="593"/>
    </row>
    <row r="199" spans="1:13" x14ac:dyDescent="0.25">
      <c r="A199" s="594"/>
      <c r="B199" s="732"/>
      <c r="C199" s="594"/>
      <c r="D199" s="605" t="s">
        <v>18</v>
      </c>
      <c r="E199" s="606">
        <f t="shared" ref="E199:F202" si="4">E204+E235+E240+E255</f>
        <v>0</v>
      </c>
      <c r="F199" s="606">
        <f t="shared" si="4"/>
        <v>0</v>
      </c>
      <c r="G199" s="607">
        <v>0</v>
      </c>
      <c r="H199" s="611"/>
      <c r="I199" s="612"/>
      <c r="J199" s="613"/>
      <c r="K199" s="612"/>
      <c r="L199" s="594"/>
      <c r="M199" s="597"/>
    </row>
    <row r="200" spans="1:13" x14ac:dyDescent="0.25">
      <c r="A200" s="594"/>
      <c r="B200" s="732"/>
      <c r="C200" s="594"/>
      <c r="D200" s="605" t="s">
        <v>19</v>
      </c>
      <c r="E200" s="606">
        <f t="shared" si="4"/>
        <v>0</v>
      </c>
      <c r="F200" s="606">
        <f t="shared" si="4"/>
        <v>0</v>
      </c>
      <c r="G200" s="607">
        <v>0</v>
      </c>
      <c r="H200" s="611"/>
      <c r="I200" s="612"/>
      <c r="J200" s="613"/>
      <c r="K200" s="612"/>
      <c r="L200" s="594"/>
      <c r="M200" s="597"/>
    </row>
    <row r="201" spans="1:13" x14ac:dyDescent="0.25">
      <c r="A201" s="594"/>
      <c r="B201" s="732"/>
      <c r="C201" s="594"/>
      <c r="D201" s="605" t="s">
        <v>20</v>
      </c>
      <c r="E201" s="733">
        <f>E206+E237+E242+E257</f>
        <v>6797.2</v>
      </c>
      <c r="F201" s="606">
        <f t="shared" si="4"/>
        <v>2862.2200000000003</v>
      </c>
      <c r="G201" s="607">
        <f t="shared" ref="G201:G208" si="5">F201/E201*100</f>
        <v>42.108809509798157</v>
      </c>
      <c r="H201" s="611"/>
      <c r="I201" s="612"/>
      <c r="J201" s="613"/>
      <c r="K201" s="612"/>
      <c r="L201" s="594"/>
      <c r="M201" s="597"/>
    </row>
    <row r="202" spans="1:13" x14ac:dyDescent="0.25">
      <c r="A202" s="594"/>
      <c r="B202" s="732"/>
      <c r="C202" s="594"/>
      <c r="D202" s="605" t="s">
        <v>21</v>
      </c>
      <c r="E202" s="619">
        <f t="shared" si="4"/>
        <v>0</v>
      </c>
      <c r="F202" s="619">
        <f t="shared" si="4"/>
        <v>0</v>
      </c>
      <c r="G202" s="607">
        <v>0</v>
      </c>
      <c r="H202" s="614"/>
      <c r="I202" s="615"/>
      <c r="J202" s="616"/>
      <c r="K202" s="615"/>
      <c r="L202" s="594"/>
      <c r="M202" s="603"/>
    </row>
    <row r="203" spans="1:13" x14ac:dyDescent="0.25">
      <c r="A203" s="594" t="s">
        <v>74</v>
      </c>
      <c r="B203" s="594" t="s">
        <v>218</v>
      </c>
      <c r="C203" s="594" t="s">
        <v>109</v>
      </c>
      <c r="D203" s="605" t="s">
        <v>16</v>
      </c>
      <c r="E203" s="619">
        <f>SUM(E204:E207)</f>
        <v>6058.34</v>
      </c>
      <c r="F203" s="619">
        <f>SUM(F204:F207)</f>
        <v>2645.69</v>
      </c>
      <c r="G203" s="607">
        <f t="shared" si="5"/>
        <v>43.670213292750162</v>
      </c>
      <c r="H203" s="608"/>
      <c r="I203" s="609"/>
      <c r="J203" s="610"/>
      <c r="K203" s="609"/>
      <c r="L203" s="594"/>
      <c r="M203" s="593"/>
    </row>
    <row r="204" spans="1:13" x14ac:dyDescent="0.25">
      <c r="A204" s="594"/>
      <c r="B204" s="594"/>
      <c r="C204" s="594"/>
      <c r="D204" s="605" t="s">
        <v>18</v>
      </c>
      <c r="E204" s="619">
        <v>0</v>
      </c>
      <c r="F204" s="619">
        <v>0</v>
      </c>
      <c r="G204" s="607">
        <v>0</v>
      </c>
      <c r="H204" s="611"/>
      <c r="I204" s="612"/>
      <c r="J204" s="613"/>
      <c r="K204" s="612"/>
      <c r="L204" s="594"/>
      <c r="M204" s="597"/>
    </row>
    <row r="205" spans="1:13" x14ac:dyDescent="0.25">
      <c r="A205" s="594"/>
      <c r="B205" s="594"/>
      <c r="C205" s="594"/>
      <c r="D205" s="605" t="s">
        <v>19</v>
      </c>
      <c r="E205" s="619">
        <v>0</v>
      </c>
      <c r="F205" s="619">
        <v>0</v>
      </c>
      <c r="G205" s="607">
        <v>0</v>
      </c>
      <c r="H205" s="611"/>
      <c r="I205" s="612"/>
      <c r="J205" s="613"/>
      <c r="K205" s="612"/>
      <c r="L205" s="594"/>
      <c r="M205" s="597"/>
    </row>
    <row r="206" spans="1:13" x14ac:dyDescent="0.25">
      <c r="A206" s="594"/>
      <c r="B206" s="594"/>
      <c r="C206" s="594"/>
      <c r="D206" s="605" t="s">
        <v>20</v>
      </c>
      <c r="E206" s="619">
        <v>6058.34</v>
      </c>
      <c r="F206" s="619">
        <v>2645.69</v>
      </c>
      <c r="G206" s="607">
        <f t="shared" si="5"/>
        <v>43.670213292750162</v>
      </c>
      <c r="H206" s="611"/>
      <c r="I206" s="612"/>
      <c r="J206" s="613"/>
      <c r="K206" s="612"/>
      <c r="L206" s="594"/>
      <c r="M206" s="597"/>
    </row>
    <row r="207" spans="1:13" ht="37.5" customHeight="1" x14ac:dyDescent="0.25">
      <c r="A207" s="594"/>
      <c r="B207" s="594"/>
      <c r="C207" s="594"/>
      <c r="D207" s="605" t="s">
        <v>21</v>
      </c>
      <c r="E207" s="619">
        <v>0</v>
      </c>
      <c r="F207" s="619">
        <v>0</v>
      </c>
      <c r="G207" s="607">
        <v>0</v>
      </c>
      <c r="H207" s="614"/>
      <c r="I207" s="615"/>
      <c r="J207" s="616"/>
      <c r="K207" s="615"/>
      <c r="L207" s="594"/>
      <c r="M207" s="603"/>
    </row>
    <row r="208" spans="1:13" ht="15" customHeight="1" x14ac:dyDescent="0.25">
      <c r="A208" s="734" t="s">
        <v>219</v>
      </c>
      <c r="B208" s="594" t="s">
        <v>220</v>
      </c>
      <c r="C208" s="594" t="s">
        <v>109</v>
      </c>
      <c r="D208" s="605" t="s">
        <v>16</v>
      </c>
      <c r="E208" s="619">
        <f>SUM(E209:E213)</f>
        <v>1012</v>
      </c>
      <c r="F208" s="619">
        <f>SUM(F209:F213)</f>
        <v>470</v>
      </c>
      <c r="G208" s="607">
        <f t="shared" si="5"/>
        <v>46.442687747035571</v>
      </c>
      <c r="H208" s="593" t="s">
        <v>221</v>
      </c>
      <c r="I208" s="593">
        <v>100</v>
      </c>
      <c r="J208" s="593">
        <v>100</v>
      </c>
      <c r="K208" s="660">
        <f>J208/I208*100</f>
        <v>100</v>
      </c>
      <c r="L208" s="594" t="s">
        <v>222</v>
      </c>
      <c r="M208" s="593"/>
    </row>
    <row r="209" spans="1:13" x14ac:dyDescent="0.25">
      <c r="A209" s="594"/>
      <c r="B209" s="594"/>
      <c r="C209" s="594"/>
      <c r="D209" s="605" t="s">
        <v>18</v>
      </c>
      <c r="E209" s="619">
        <v>0</v>
      </c>
      <c r="F209" s="619">
        <v>0</v>
      </c>
      <c r="G209" s="607">
        <v>0</v>
      </c>
      <c r="H209" s="597"/>
      <c r="I209" s="597"/>
      <c r="J209" s="597"/>
      <c r="K209" s="661"/>
      <c r="L209" s="594"/>
      <c r="M209" s="597"/>
    </row>
    <row r="210" spans="1:13" x14ac:dyDescent="0.25">
      <c r="A210" s="594"/>
      <c r="B210" s="594"/>
      <c r="C210" s="594"/>
      <c r="D210" s="605" t="s">
        <v>19</v>
      </c>
      <c r="E210" s="619">
        <v>0</v>
      </c>
      <c r="F210" s="619">
        <v>0</v>
      </c>
      <c r="G210" s="607">
        <v>0</v>
      </c>
      <c r="H210" s="597"/>
      <c r="I210" s="597"/>
      <c r="J210" s="597"/>
      <c r="K210" s="661"/>
      <c r="L210" s="594"/>
      <c r="M210" s="597"/>
    </row>
    <row r="211" spans="1:13" x14ac:dyDescent="0.25">
      <c r="A211" s="594"/>
      <c r="B211" s="594"/>
      <c r="C211" s="594"/>
      <c r="D211" s="663" t="s">
        <v>20</v>
      </c>
      <c r="E211" s="672">
        <v>1012</v>
      </c>
      <c r="F211" s="735">
        <v>470</v>
      </c>
      <c r="G211" s="673">
        <f>F211/E211*100</f>
        <v>46.442687747035571</v>
      </c>
      <c r="H211" s="603"/>
      <c r="I211" s="603"/>
      <c r="J211" s="603"/>
      <c r="K211" s="662"/>
      <c r="L211" s="594"/>
      <c r="M211" s="597"/>
    </row>
    <row r="212" spans="1:13" ht="15" customHeight="1" x14ac:dyDescent="0.25">
      <c r="A212" s="594"/>
      <c r="B212" s="594"/>
      <c r="C212" s="594"/>
      <c r="D212" s="645"/>
      <c r="E212" s="674"/>
      <c r="F212" s="736"/>
      <c r="G212" s="675"/>
      <c r="H212" s="632" t="s">
        <v>223</v>
      </c>
      <c r="I212" s="593">
        <v>100</v>
      </c>
      <c r="J212" s="593">
        <v>87.5</v>
      </c>
      <c r="K212" s="660">
        <f>J212/I212*100</f>
        <v>87.5</v>
      </c>
      <c r="L212" s="594"/>
      <c r="M212" s="597"/>
    </row>
    <row r="213" spans="1:13" ht="43.5" customHeight="1" x14ac:dyDescent="0.25">
      <c r="A213" s="594"/>
      <c r="B213" s="594"/>
      <c r="C213" s="594"/>
      <c r="D213" s="605" t="s">
        <v>21</v>
      </c>
      <c r="E213" s="619">
        <v>0</v>
      </c>
      <c r="F213" s="619">
        <v>0</v>
      </c>
      <c r="G213" s="607">
        <v>0</v>
      </c>
      <c r="H213" s="737"/>
      <c r="I213" s="603"/>
      <c r="J213" s="603"/>
      <c r="K213" s="662"/>
      <c r="L213" s="594"/>
      <c r="M213" s="603"/>
    </row>
    <row r="214" spans="1:13" ht="15" customHeight="1" x14ac:dyDescent="0.25">
      <c r="A214" s="734" t="s">
        <v>224</v>
      </c>
      <c r="B214" s="738" t="s">
        <v>225</v>
      </c>
      <c r="C214" s="594" t="s">
        <v>109</v>
      </c>
      <c r="D214" s="605" t="s">
        <v>16</v>
      </c>
      <c r="E214" s="619">
        <f>SUM(E215:E218)</f>
        <v>2459.09</v>
      </c>
      <c r="F214" s="619">
        <f>SUM(F215:F218)</f>
        <v>1001.61</v>
      </c>
      <c r="G214" s="607">
        <f>F214/E214*100</f>
        <v>40.730920787771083</v>
      </c>
      <c r="H214" s="593" t="s">
        <v>226</v>
      </c>
      <c r="I214" s="593">
        <v>80</v>
      </c>
      <c r="J214" s="593">
        <v>87.5</v>
      </c>
      <c r="K214" s="660">
        <f>J214/I214*100</f>
        <v>109.375</v>
      </c>
      <c r="L214" s="594" t="s">
        <v>222</v>
      </c>
      <c r="M214" s="593"/>
    </row>
    <row r="215" spans="1:13" x14ac:dyDescent="0.25">
      <c r="A215" s="594"/>
      <c r="B215" s="738"/>
      <c r="C215" s="594"/>
      <c r="D215" s="605" t="s">
        <v>18</v>
      </c>
      <c r="E215" s="619">
        <v>0</v>
      </c>
      <c r="F215" s="619">
        <v>0</v>
      </c>
      <c r="G215" s="607">
        <v>0</v>
      </c>
      <c r="H215" s="597"/>
      <c r="I215" s="597"/>
      <c r="J215" s="597"/>
      <c r="K215" s="661"/>
      <c r="L215" s="594"/>
      <c r="M215" s="597"/>
    </row>
    <row r="216" spans="1:13" x14ac:dyDescent="0.25">
      <c r="A216" s="594"/>
      <c r="B216" s="738"/>
      <c r="C216" s="594"/>
      <c r="D216" s="605" t="s">
        <v>19</v>
      </c>
      <c r="E216" s="619">
        <v>0</v>
      </c>
      <c r="F216" s="619">
        <v>0</v>
      </c>
      <c r="G216" s="607">
        <v>0</v>
      </c>
      <c r="H216" s="597"/>
      <c r="I216" s="597"/>
      <c r="J216" s="597"/>
      <c r="K216" s="661"/>
      <c r="L216" s="594"/>
      <c r="M216" s="597"/>
    </row>
    <row r="217" spans="1:13" x14ac:dyDescent="0.25">
      <c r="A217" s="594"/>
      <c r="B217" s="738"/>
      <c r="C217" s="594"/>
      <c r="D217" s="605" t="s">
        <v>20</v>
      </c>
      <c r="E217" s="627">
        <v>2459.09</v>
      </c>
      <c r="F217" s="619">
        <f>1001.61</f>
        <v>1001.61</v>
      </c>
      <c r="G217" s="607">
        <f>F217/E217*100</f>
        <v>40.730920787771083</v>
      </c>
      <c r="H217" s="597"/>
      <c r="I217" s="597"/>
      <c r="J217" s="597"/>
      <c r="K217" s="661"/>
      <c r="L217" s="594"/>
      <c r="M217" s="597"/>
    </row>
    <row r="218" spans="1:13" ht="33.75" customHeight="1" x14ac:dyDescent="0.25">
      <c r="A218" s="594"/>
      <c r="B218" s="738"/>
      <c r="C218" s="594"/>
      <c r="D218" s="605" t="s">
        <v>21</v>
      </c>
      <c r="E218" s="619">
        <v>0</v>
      </c>
      <c r="F218" s="619">
        <v>0</v>
      </c>
      <c r="G218" s="607">
        <v>0</v>
      </c>
      <c r="H218" s="603"/>
      <c r="I218" s="603"/>
      <c r="J218" s="603"/>
      <c r="K218" s="662"/>
      <c r="L218" s="594"/>
      <c r="M218" s="603"/>
    </row>
    <row r="219" spans="1:13" ht="15" customHeight="1" x14ac:dyDescent="0.25">
      <c r="A219" s="734" t="s">
        <v>227</v>
      </c>
      <c r="B219" s="738" t="s">
        <v>228</v>
      </c>
      <c r="C219" s="594" t="s">
        <v>109</v>
      </c>
      <c r="D219" s="605" t="s">
        <v>16</v>
      </c>
      <c r="E219" s="619">
        <f>SUM(E220:E223)</f>
        <v>2587.25</v>
      </c>
      <c r="F219" s="619">
        <f>SUM(F220:F223)</f>
        <v>1174.07</v>
      </c>
      <c r="G219" s="607">
        <f>F219/E219*100</f>
        <v>45.37907044158856</v>
      </c>
      <c r="H219" s="593" t="s">
        <v>229</v>
      </c>
      <c r="I219" s="593">
        <v>0</v>
      </c>
      <c r="J219" s="593">
        <v>0</v>
      </c>
      <c r="K219" s="660">
        <v>0</v>
      </c>
      <c r="L219" s="594" t="s">
        <v>222</v>
      </c>
      <c r="M219" s="593"/>
    </row>
    <row r="220" spans="1:13" x14ac:dyDescent="0.25">
      <c r="A220" s="594"/>
      <c r="B220" s="738"/>
      <c r="C220" s="594"/>
      <c r="D220" s="605" t="s">
        <v>18</v>
      </c>
      <c r="E220" s="619">
        <v>0</v>
      </c>
      <c r="F220" s="619">
        <v>0</v>
      </c>
      <c r="G220" s="607">
        <v>0</v>
      </c>
      <c r="H220" s="597"/>
      <c r="I220" s="597"/>
      <c r="J220" s="597"/>
      <c r="K220" s="661"/>
      <c r="L220" s="594"/>
      <c r="M220" s="597"/>
    </row>
    <row r="221" spans="1:13" x14ac:dyDescent="0.25">
      <c r="A221" s="594"/>
      <c r="B221" s="738"/>
      <c r="C221" s="594"/>
      <c r="D221" s="605" t="s">
        <v>19</v>
      </c>
      <c r="E221" s="619">
        <v>0</v>
      </c>
      <c r="F221" s="619">
        <v>0</v>
      </c>
      <c r="G221" s="607">
        <v>0</v>
      </c>
      <c r="H221" s="597"/>
      <c r="I221" s="597"/>
      <c r="J221" s="597"/>
      <c r="K221" s="661"/>
      <c r="L221" s="594"/>
      <c r="M221" s="597"/>
    </row>
    <row r="222" spans="1:13" x14ac:dyDescent="0.25">
      <c r="A222" s="594"/>
      <c r="B222" s="738"/>
      <c r="C222" s="594"/>
      <c r="D222" s="605" t="s">
        <v>20</v>
      </c>
      <c r="E222" s="627">
        <v>2587.25</v>
      </c>
      <c r="F222" s="619">
        <v>1174.07</v>
      </c>
      <c r="G222" s="607">
        <f>F222/E222*100</f>
        <v>45.37907044158856</v>
      </c>
      <c r="H222" s="597"/>
      <c r="I222" s="597"/>
      <c r="J222" s="597"/>
      <c r="K222" s="661"/>
      <c r="L222" s="594"/>
      <c r="M222" s="597"/>
    </row>
    <row r="223" spans="1:13" ht="24.75" customHeight="1" x14ac:dyDescent="0.25">
      <c r="A223" s="594"/>
      <c r="B223" s="738"/>
      <c r="C223" s="594"/>
      <c r="D223" s="605" t="s">
        <v>21</v>
      </c>
      <c r="E223" s="619">
        <v>0</v>
      </c>
      <c r="F223" s="619">
        <v>0</v>
      </c>
      <c r="G223" s="607">
        <v>0</v>
      </c>
      <c r="H223" s="603"/>
      <c r="I223" s="603"/>
      <c r="J223" s="603"/>
      <c r="K223" s="662"/>
      <c r="L223" s="594"/>
      <c r="M223" s="603"/>
    </row>
    <row r="224" spans="1:13" ht="15.75" customHeight="1" x14ac:dyDescent="0.25">
      <c r="A224" s="593" t="s">
        <v>230</v>
      </c>
      <c r="B224" s="739" t="s">
        <v>231</v>
      </c>
      <c r="C224" s="593"/>
      <c r="D224" s="605" t="s">
        <v>16</v>
      </c>
      <c r="E224" s="619">
        <f>SUM(E225:E228)</f>
        <v>0</v>
      </c>
      <c r="F224" s="619">
        <f>SUM(F225:F228)</f>
        <v>0</v>
      </c>
      <c r="G224" s="607">
        <v>0</v>
      </c>
      <c r="H224" s="593" t="s">
        <v>232</v>
      </c>
      <c r="I224" s="593">
        <v>0</v>
      </c>
      <c r="J224" s="593">
        <v>0</v>
      </c>
      <c r="K224" s="660">
        <v>0</v>
      </c>
      <c r="L224" s="594" t="s">
        <v>233</v>
      </c>
      <c r="M224" s="593"/>
    </row>
    <row r="225" spans="1:13" ht="15" customHeight="1" x14ac:dyDescent="0.25">
      <c r="A225" s="597"/>
      <c r="B225" s="740"/>
      <c r="C225" s="597"/>
      <c r="D225" s="605" t="s">
        <v>18</v>
      </c>
      <c r="E225" s="627">
        <v>0</v>
      </c>
      <c r="F225" s="627">
        <v>0</v>
      </c>
      <c r="G225" s="607">
        <v>0</v>
      </c>
      <c r="H225" s="597"/>
      <c r="I225" s="597"/>
      <c r="J225" s="597"/>
      <c r="K225" s="661"/>
      <c r="L225" s="594"/>
      <c r="M225" s="597"/>
    </row>
    <row r="226" spans="1:13" ht="15.75" customHeight="1" x14ac:dyDescent="0.25">
      <c r="A226" s="597"/>
      <c r="B226" s="740"/>
      <c r="C226" s="597"/>
      <c r="D226" s="605" t="s">
        <v>19</v>
      </c>
      <c r="E226" s="627">
        <v>0</v>
      </c>
      <c r="F226" s="627">
        <v>0</v>
      </c>
      <c r="G226" s="607">
        <v>0</v>
      </c>
      <c r="H226" s="597"/>
      <c r="I226" s="597"/>
      <c r="J226" s="597"/>
      <c r="K226" s="661"/>
      <c r="L226" s="594"/>
      <c r="M226" s="597"/>
    </row>
    <row r="227" spans="1:13" ht="14.25" customHeight="1" x14ac:dyDescent="0.25">
      <c r="A227" s="597"/>
      <c r="B227" s="740"/>
      <c r="C227" s="597"/>
      <c r="D227" s="605" t="s">
        <v>20</v>
      </c>
      <c r="E227" s="627">
        <v>0</v>
      </c>
      <c r="F227" s="627">
        <v>0</v>
      </c>
      <c r="G227" s="607">
        <v>0</v>
      </c>
      <c r="H227" s="597"/>
      <c r="I227" s="597"/>
      <c r="J227" s="597"/>
      <c r="K227" s="661"/>
      <c r="L227" s="594"/>
      <c r="M227" s="597"/>
    </row>
    <row r="228" spans="1:13" ht="12.75" customHeight="1" x14ac:dyDescent="0.25">
      <c r="A228" s="603"/>
      <c r="B228" s="741"/>
      <c r="C228" s="603"/>
      <c r="D228" s="605" t="s">
        <v>21</v>
      </c>
      <c r="E228" s="627">
        <v>0</v>
      </c>
      <c r="F228" s="627">
        <v>0</v>
      </c>
      <c r="G228" s="607">
        <v>0</v>
      </c>
      <c r="H228" s="603"/>
      <c r="I228" s="603"/>
      <c r="J228" s="603"/>
      <c r="K228" s="662"/>
      <c r="L228" s="594"/>
      <c r="M228" s="603"/>
    </row>
    <row r="229" spans="1:13" ht="12.75" customHeight="1" x14ac:dyDescent="0.25">
      <c r="A229" s="593" t="s">
        <v>234</v>
      </c>
      <c r="B229" s="739" t="s">
        <v>235</v>
      </c>
      <c r="C229" s="593"/>
      <c r="D229" s="605" t="s">
        <v>16</v>
      </c>
      <c r="E229" s="619">
        <f>SUM(E230:E233)</f>
        <v>0</v>
      </c>
      <c r="F229" s="619">
        <f>SUM(F230:F233)</f>
        <v>0</v>
      </c>
      <c r="G229" s="607">
        <v>0</v>
      </c>
      <c r="H229" s="593" t="s">
        <v>232</v>
      </c>
      <c r="I229" s="593">
        <v>0</v>
      </c>
      <c r="J229" s="593">
        <v>0</v>
      </c>
      <c r="K229" s="660">
        <v>0</v>
      </c>
      <c r="L229" s="594" t="s">
        <v>236</v>
      </c>
      <c r="M229" s="593"/>
    </row>
    <row r="230" spans="1:13" ht="12.75" customHeight="1" x14ac:dyDescent="0.25">
      <c r="A230" s="597"/>
      <c r="B230" s="740"/>
      <c r="C230" s="597"/>
      <c r="D230" s="605" t="s">
        <v>18</v>
      </c>
      <c r="E230" s="627">
        <v>0</v>
      </c>
      <c r="F230" s="627">
        <v>0</v>
      </c>
      <c r="G230" s="607">
        <v>0</v>
      </c>
      <c r="H230" s="597"/>
      <c r="I230" s="597"/>
      <c r="J230" s="597"/>
      <c r="K230" s="661"/>
      <c r="L230" s="594"/>
      <c r="M230" s="597"/>
    </row>
    <row r="231" spans="1:13" ht="12.75" customHeight="1" x14ac:dyDescent="0.25">
      <c r="A231" s="597"/>
      <c r="B231" s="740"/>
      <c r="C231" s="597"/>
      <c r="D231" s="605" t="s">
        <v>19</v>
      </c>
      <c r="E231" s="627">
        <v>0</v>
      </c>
      <c r="F231" s="627">
        <v>0</v>
      </c>
      <c r="G231" s="607">
        <v>0</v>
      </c>
      <c r="H231" s="597"/>
      <c r="I231" s="597"/>
      <c r="J231" s="597"/>
      <c r="K231" s="661"/>
      <c r="L231" s="594"/>
      <c r="M231" s="597"/>
    </row>
    <row r="232" spans="1:13" ht="12.75" customHeight="1" x14ac:dyDescent="0.25">
      <c r="A232" s="597"/>
      <c r="B232" s="740"/>
      <c r="C232" s="597"/>
      <c r="D232" s="605" t="s">
        <v>20</v>
      </c>
      <c r="E232" s="627">
        <v>0</v>
      </c>
      <c r="F232" s="627">
        <v>0</v>
      </c>
      <c r="G232" s="607">
        <v>0</v>
      </c>
      <c r="H232" s="597"/>
      <c r="I232" s="597"/>
      <c r="J232" s="597"/>
      <c r="K232" s="661"/>
      <c r="L232" s="594"/>
      <c r="M232" s="597"/>
    </row>
    <row r="233" spans="1:13" ht="12.75" customHeight="1" x14ac:dyDescent="0.25">
      <c r="A233" s="603"/>
      <c r="B233" s="741"/>
      <c r="C233" s="603"/>
      <c r="D233" s="605" t="s">
        <v>21</v>
      </c>
      <c r="E233" s="627">
        <v>0</v>
      </c>
      <c r="F233" s="627">
        <v>0</v>
      </c>
      <c r="G233" s="607">
        <v>0</v>
      </c>
      <c r="H233" s="603"/>
      <c r="I233" s="603"/>
      <c r="J233" s="603"/>
      <c r="K233" s="662"/>
      <c r="L233" s="594"/>
      <c r="M233" s="603"/>
    </row>
    <row r="234" spans="1:13" ht="15" customHeight="1" x14ac:dyDescent="0.25">
      <c r="A234" s="594" t="s">
        <v>237</v>
      </c>
      <c r="B234" s="594" t="s">
        <v>238</v>
      </c>
      <c r="C234" s="594" t="s">
        <v>109</v>
      </c>
      <c r="D234" s="605" t="s">
        <v>16</v>
      </c>
      <c r="E234" s="619">
        <f>SUM(E235:E238)</f>
        <v>6</v>
      </c>
      <c r="F234" s="619">
        <f>SUM(F235:F238)</f>
        <v>0</v>
      </c>
      <c r="G234" s="607">
        <v>0</v>
      </c>
      <c r="H234" s="593" t="s">
        <v>239</v>
      </c>
      <c r="I234" s="742">
        <v>100</v>
      </c>
      <c r="J234" s="742">
        <v>87.5</v>
      </c>
      <c r="K234" s="660">
        <f>J234/I234*100</f>
        <v>87.5</v>
      </c>
      <c r="L234" s="594" t="s">
        <v>222</v>
      </c>
      <c r="M234" s="593"/>
    </row>
    <row r="235" spans="1:13" x14ac:dyDescent="0.25">
      <c r="A235" s="594"/>
      <c r="B235" s="594"/>
      <c r="C235" s="594"/>
      <c r="D235" s="605" t="s">
        <v>18</v>
      </c>
      <c r="E235" s="619">
        <v>0</v>
      </c>
      <c r="F235" s="619">
        <v>0</v>
      </c>
      <c r="G235" s="607">
        <v>0</v>
      </c>
      <c r="H235" s="597"/>
      <c r="I235" s="743"/>
      <c r="J235" s="743"/>
      <c r="K235" s="661"/>
      <c r="L235" s="594"/>
      <c r="M235" s="597"/>
    </row>
    <row r="236" spans="1:13" x14ac:dyDescent="0.25">
      <c r="A236" s="594"/>
      <c r="B236" s="594"/>
      <c r="C236" s="594"/>
      <c r="D236" s="605" t="s">
        <v>19</v>
      </c>
      <c r="E236" s="619">
        <v>0</v>
      </c>
      <c r="F236" s="619">
        <v>0</v>
      </c>
      <c r="G236" s="607">
        <v>0</v>
      </c>
      <c r="H236" s="597"/>
      <c r="I236" s="743"/>
      <c r="J236" s="743"/>
      <c r="K236" s="661"/>
      <c r="L236" s="594"/>
      <c r="M236" s="597"/>
    </row>
    <row r="237" spans="1:13" x14ac:dyDescent="0.25">
      <c r="A237" s="594"/>
      <c r="B237" s="594"/>
      <c r="C237" s="594"/>
      <c r="D237" s="605" t="s">
        <v>20</v>
      </c>
      <c r="E237" s="619">
        <v>6</v>
      </c>
      <c r="F237" s="619">
        <v>0</v>
      </c>
      <c r="G237" s="607">
        <v>0</v>
      </c>
      <c r="H237" s="597"/>
      <c r="I237" s="743"/>
      <c r="J237" s="743"/>
      <c r="K237" s="661"/>
      <c r="L237" s="594"/>
      <c r="M237" s="597"/>
    </row>
    <row r="238" spans="1:13" ht="21" customHeight="1" x14ac:dyDescent="0.25">
      <c r="A238" s="594"/>
      <c r="B238" s="594"/>
      <c r="C238" s="594"/>
      <c r="D238" s="605" t="s">
        <v>21</v>
      </c>
      <c r="E238" s="619">
        <v>0</v>
      </c>
      <c r="F238" s="619">
        <v>0</v>
      </c>
      <c r="G238" s="607">
        <v>0</v>
      </c>
      <c r="H238" s="603"/>
      <c r="I238" s="744"/>
      <c r="J238" s="744"/>
      <c r="K238" s="662"/>
      <c r="L238" s="594"/>
      <c r="M238" s="603"/>
    </row>
    <row r="239" spans="1:13" x14ac:dyDescent="0.25">
      <c r="A239" s="594" t="s">
        <v>240</v>
      </c>
      <c r="B239" s="594" t="s">
        <v>241</v>
      </c>
      <c r="C239" s="594" t="s">
        <v>109</v>
      </c>
      <c r="D239" s="605" t="s">
        <v>16</v>
      </c>
      <c r="E239" s="619">
        <f>SUM(E240:E243)</f>
        <v>732.86</v>
      </c>
      <c r="F239" s="619">
        <f>SUM(F240:F243)</f>
        <v>216.53</v>
      </c>
      <c r="G239" s="607">
        <f t="shared" ref="G239:G244" si="6">F239/E239*100</f>
        <v>29.545888709985533</v>
      </c>
      <c r="H239" s="608"/>
      <c r="I239" s="745"/>
      <c r="J239" s="742"/>
      <c r="K239" s="745"/>
      <c r="L239" s="594" t="s">
        <v>222</v>
      </c>
      <c r="M239" s="593"/>
    </row>
    <row r="240" spans="1:13" x14ac:dyDescent="0.25">
      <c r="A240" s="594"/>
      <c r="B240" s="594"/>
      <c r="C240" s="594"/>
      <c r="D240" s="605" t="s">
        <v>18</v>
      </c>
      <c r="E240" s="619">
        <f>E245+E250</f>
        <v>0</v>
      </c>
      <c r="F240" s="619">
        <f>F245+F250</f>
        <v>0</v>
      </c>
      <c r="G240" s="607">
        <v>0</v>
      </c>
      <c r="H240" s="611"/>
      <c r="I240" s="746"/>
      <c r="J240" s="743"/>
      <c r="K240" s="746"/>
      <c r="L240" s="594"/>
      <c r="M240" s="597"/>
    </row>
    <row r="241" spans="1:13" x14ac:dyDescent="0.25">
      <c r="A241" s="594"/>
      <c r="B241" s="594"/>
      <c r="C241" s="594"/>
      <c r="D241" s="605" t="s">
        <v>19</v>
      </c>
      <c r="E241" s="619">
        <v>0</v>
      </c>
      <c r="F241" s="619">
        <v>0</v>
      </c>
      <c r="G241" s="607">
        <v>0</v>
      </c>
      <c r="H241" s="611"/>
      <c r="I241" s="746"/>
      <c r="J241" s="743"/>
      <c r="K241" s="746"/>
      <c r="L241" s="594"/>
      <c r="M241" s="597"/>
    </row>
    <row r="242" spans="1:13" x14ac:dyDescent="0.25">
      <c r="A242" s="594"/>
      <c r="B242" s="594"/>
      <c r="C242" s="594"/>
      <c r="D242" s="605" t="s">
        <v>20</v>
      </c>
      <c r="E242" s="619">
        <v>732.86</v>
      </c>
      <c r="F242" s="619">
        <v>216.53</v>
      </c>
      <c r="G242" s="607">
        <f t="shared" si="6"/>
        <v>29.545888709985533</v>
      </c>
      <c r="H242" s="611"/>
      <c r="I242" s="746"/>
      <c r="J242" s="743"/>
      <c r="K242" s="746"/>
      <c r="L242" s="594"/>
      <c r="M242" s="597"/>
    </row>
    <row r="243" spans="1:13" ht="27" customHeight="1" x14ac:dyDescent="0.25">
      <c r="A243" s="594"/>
      <c r="B243" s="594"/>
      <c r="C243" s="594"/>
      <c r="D243" s="605" t="s">
        <v>21</v>
      </c>
      <c r="E243" s="619">
        <v>0</v>
      </c>
      <c r="F243" s="619">
        <v>0</v>
      </c>
      <c r="G243" s="607">
        <v>0</v>
      </c>
      <c r="H243" s="614"/>
      <c r="I243" s="747"/>
      <c r="J243" s="744"/>
      <c r="K243" s="747"/>
      <c r="L243" s="594"/>
      <c r="M243" s="603"/>
    </row>
    <row r="244" spans="1:13" ht="15" customHeight="1" x14ac:dyDescent="0.25">
      <c r="A244" s="626" t="s">
        <v>242</v>
      </c>
      <c r="B244" s="594" t="s">
        <v>243</v>
      </c>
      <c r="C244" s="594" t="s">
        <v>109</v>
      </c>
      <c r="D244" s="605" t="s">
        <v>16</v>
      </c>
      <c r="E244" s="627">
        <f>SUM(E245:E248)</f>
        <v>732.86</v>
      </c>
      <c r="F244" s="627">
        <f>SUM(F245:F248)</f>
        <v>216.53</v>
      </c>
      <c r="G244" s="607">
        <f t="shared" si="6"/>
        <v>29.545888709985533</v>
      </c>
      <c r="H244" s="593" t="s">
        <v>244</v>
      </c>
      <c r="I244" s="742">
        <v>80</v>
      </c>
      <c r="J244" s="742">
        <v>45</v>
      </c>
      <c r="K244" s="660">
        <f>J244/I244*100</f>
        <v>56.25</v>
      </c>
      <c r="L244" s="594" t="s">
        <v>222</v>
      </c>
      <c r="M244" s="593"/>
    </row>
    <row r="245" spans="1:13" x14ac:dyDescent="0.25">
      <c r="A245" s="630"/>
      <c r="B245" s="594"/>
      <c r="C245" s="594"/>
      <c r="D245" s="605" t="s">
        <v>18</v>
      </c>
      <c r="E245" s="627">
        <v>0</v>
      </c>
      <c r="F245" s="627">
        <v>0</v>
      </c>
      <c r="G245" s="607">
        <v>0</v>
      </c>
      <c r="H245" s="597"/>
      <c r="I245" s="743"/>
      <c r="J245" s="743"/>
      <c r="K245" s="661"/>
      <c r="L245" s="594"/>
      <c r="M245" s="597"/>
    </row>
    <row r="246" spans="1:13" x14ac:dyDescent="0.25">
      <c r="A246" s="630"/>
      <c r="B246" s="594"/>
      <c r="C246" s="594"/>
      <c r="D246" s="605" t="s">
        <v>19</v>
      </c>
      <c r="E246" s="627">
        <v>0</v>
      </c>
      <c r="F246" s="627">
        <v>0</v>
      </c>
      <c r="G246" s="607">
        <v>0</v>
      </c>
      <c r="H246" s="597"/>
      <c r="I246" s="743"/>
      <c r="J246" s="743"/>
      <c r="K246" s="661"/>
      <c r="L246" s="594"/>
      <c r="M246" s="597"/>
    </row>
    <row r="247" spans="1:13" x14ac:dyDescent="0.25">
      <c r="A247" s="630"/>
      <c r="B247" s="594"/>
      <c r="C247" s="594"/>
      <c r="D247" s="605" t="s">
        <v>20</v>
      </c>
      <c r="E247" s="627">
        <v>732.86</v>
      </c>
      <c r="F247" s="627">
        <v>216.53</v>
      </c>
      <c r="G247" s="607">
        <f>F247/E247*100</f>
        <v>29.545888709985533</v>
      </c>
      <c r="H247" s="597"/>
      <c r="I247" s="743"/>
      <c r="J247" s="743"/>
      <c r="K247" s="661"/>
      <c r="L247" s="594"/>
      <c r="M247" s="597"/>
    </row>
    <row r="248" spans="1:13" ht="36" customHeight="1" x14ac:dyDescent="0.25">
      <c r="A248" s="631"/>
      <c r="B248" s="594"/>
      <c r="C248" s="594"/>
      <c r="D248" s="605" t="s">
        <v>21</v>
      </c>
      <c r="E248" s="627">
        <v>0</v>
      </c>
      <c r="F248" s="627">
        <v>0</v>
      </c>
      <c r="G248" s="607">
        <v>0</v>
      </c>
      <c r="H248" s="603"/>
      <c r="I248" s="744"/>
      <c r="J248" s="744"/>
      <c r="K248" s="662"/>
      <c r="L248" s="594"/>
      <c r="M248" s="603"/>
    </row>
    <row r="249" spans="1:13" ht="15" customHeight="1" x14ac:dyDescent="0.25">
      <c r="A249" s="626" t="s">
        <v>245</v>
      </c>
      <c r="B249" s="594" t="s">
        <v>246</v>
      </c>
      <c r="C249" s="594" t="s">
        <v>109</v>
      </c>
      <c r="D249" s="605" t="s">
        <v>16</v>
      </c>
      <c r="E249" s="627">
        <f>SUM(E250:E253)</f>
        <v>0</v>
      </c>
      <c r="F249" s="627">
        <f>SUM(F250:F253)</f>
        <v>0</v>
      </c>
      <c r="G249" s="607">
        <v>0</v>
      </c>
      <c r="H249" s="593" t="s">
        <v>232</v>
      </c>
      <c r="I249" s="742">
        <v>0</v>
      </c>
      <c r="J249" s="742">
        <v>0</v>
      </c>
      <c r="K249" s="660">
        <v>0</v>
      </c>
      <c r="L249" s="594" t="s">
        <v>247</v>
      </c>
      <c r="M249" s="593"/>
    </row>
    <row r="250" spans="1:13" x14ac:dyDescent="0.25">
      <c r="A250" s="630"/>
      <c r="B250" s="594"/>
      <c r="C250" s="594"/>
      <c r="D250" s="605" t="s">
        <v>18</v>
      </c>
      <c r="E250" s="627">
        <v>0</v>
      </c>
      <c r="F250" s="627">
        <f>E250</f>
        <v>0</v>
      </c>
      <c r="G250" s="607">
        <v>0</v>
      </c>
      <c r="H250" s="597"/>
      <c r="I250" s="743"/>
      <c r="J250" s="743"/>
      <c r="K250" s="661"/>
      <c r="L250" s="594"/>
      <c r="M250" s="597"/>
    </row>
    <row r="251" spans="1:13" x14ac:dyDescent="0.25">
      <c r="A251" s="630"/>
      <c r="B251" s="594"/>
      <c r="C251" s="594"/>
      <c r="D251" s="605" t="s">
        <v>19</v>
      </c>
      <c r="E251" s="627">
        <v>0</v>
      </c>
      <c r="F251" s="627">
        <v>0</v>
      </c>
      <c r="G251" s="607">
        <v>0</v>
      </c>
      <c r="H251" s="597"/>
      <c r="I251" s="743"/>
      <c r="J251" s="743"/>
      <c r="K251" s="661"/>
      <c r="L251" s="594"/>
      <c r="M251" s="597"/>
    </row>
    <row r="252" spans="1:13" x14ac:dyDescent="0.25">
      <c r="A252" s="630"/>
      <c r="B252" s="594"/>
      <c r="C252" s="594"/>
      <c r="D252" s="605" t="s">
        <v>20</v>
      </c>
      <c r="E252" s="627">
        <v>0</v>
      </c>
      <c r="F252" s="627">
        <f>E252</f>
        <v>0</v>
      </c>
      <c r="G252" s="607">
        <v>0</v>
      </c>
      <c r="H252" s="597"/>
      <c r="I252" s="743"/>
      <c r="J252" s="743"/>
      <c r="K252" s="661"/>
      <c r="L252" s="594"/>
      <c r="M252" s="597"/>
    </row>
    <row r="253" spans="1:13" x14ac:dyDescent="0.25">
      <c r="A253" s="631"/>
      <c r="B253" s="594"/>
      <c r="C253" s="594"/>
      <c r="D253" s="605" t="s">
        <v>21</v>
      </c>
      <c r="E253" s="627">
        <v>0</v>
      </c>
      <c r="F253" s="627">
        <v>0</v>
      </c>
      <c r="G253" s="607">
        <v>0</v>
      </c>
      <c r="H253" s="603"/>
      <c r="I253" s="744"/>
      <c r="J253" s="744"/>
      <c r="K253" s="662"/>
      <c r="L253" s="594"/>
      <c r="M253" s="603"/>
    </row>
    <row r="254" spans="1:13" ht="15" customHeight="1" x14ac:dyDescent="0.25">
      <c r="A254" s="594" t="s">
        <v>248</v>
      </c>
      <c r="B254" s="594" t="s">
        <v>249</v>
      </c>
      <c r="C254" s="593" t="s">
        <v>109</v>
      </c>
      <c r="D254" s="605" t="s">
        <v>16</v>
      </c>
      <c r="E254" s="627">
        <f>SUM(E255:E258)</f>
        <v>0</v>
      </c>
      <c r="F254" s="627">
        <f>SUM(F255:F258)</f>
        <v>0</v>
      </c>
      <c r="G254" s="607">
        <v>0</v>
      </c>
      <c r="H254" s="593" t="s">
        <v>250</v>
      </c>
      <c r="I254" s="742">
        <v>0</v>
      </c>
      <c r="J254" s="742">
        <v>0</v>
      </c>
      <c r="K254" s="660">
        <v>0</v>
      </c>
      <c r="L254" s="594" t="s">
        <v>222</v>
      </c>
      <c r="M254" s="593"/>
    </row>
    <row r="255" spans="1:13" x14ac:dyDescent="0.25">
      <c r="A255" s="594"/>
      <c r="B255" s="594"/>
      <c r="C255" s="597"/>
      <c r="D255" s="605" t="s">
        <v>18</v>
      </c>
      <c r="E255" s="627">
        <v>0</v>
      </c>
      <c r="F255" s="627">
        <v>0</v>
      </c>
      <c r="G255" s="607">
        <v>0</v>
      </c>
      <c r="H255" s="597"/>
      <c r="I255" s="743"/>
      <c r="J255" s="743"/>
      <c r="K255" s="661"/>
      <c r="L255" s="594"/>
      <c r="M255" s="597"/>
    </row>
    <row r="256" spans="1:13" x14ac:dyDescent="0.25">
      <c r="A256" s="594"/>
      <c r="B256" s="594"/>
      <c r="C256" s="597"/>
      <c r="D256" s="605" t="s">
        <v>19</v>
      </c>
      <c r="E256" s="627">
        <v>0</v>
      </c>
      <c r="F256" s="627">
        <v>0</v>
      </c>
      <c r="G256" s="607">
        <v>0</v>
      </c>
      <c r="H256" s="597"/>
      <c r="I256" s="743"/>
      <c r="J256" s="743"/>
      <c r="K256" s="661"/>
      <c r="L256" s="594"/>
      <c r="M256" s="597"/>
    </row>
    <row r="257" spans="1:13" x14ac:dyDescent="0.25">
      <c r="A257" s="594"/>
      <c r="B257" s="594"/>
      <c r="C257" s="597"/>
      <c r="D257" s="605" t="s">
        <v>20</v>
      </c>
      <c r="E257" s="627">
        <v>0</v>
      </c>
      <c r="F257" s="627">
        <v>0</v>
      </c>
      <c r="G257" s="607">
        <v>0</v>
      </c>
      <c r="H257" s="597"/>
      <c r="I257" s="743"/>
      <c r="J257" s="743"/>
      <c r="K257" s="661"/>
      <c r="L257" s="594"/>
      <c r="M257" s="597"/>
    </row>
    <row r="258" spans="1:13" ht="35.25" customHeight="1" x14ac:dyDescent="0.25">
      <c r="A258" s="594"/>
      <c r="B258" s="594"/>
      <c r="C258" s="603"/>
      <c r="D258" s="605" t="s">
        <v>21</v>
      </c>
      <c r="E258" s="627">
        <v>0</v>
      </c>
      <c r="F258" s="627">
        <v>0</v>
      </c>
      <c r="G258" s="607">
        <v>0</v>
      </c>
      <c r="H258" s="603"/>
      <c r="I258" s="744"/>
      <c r="J258" s="744"/>
      <c r="K258" s="662"/>
      <c r="L258" s="594"/>
      <c r="M258" s="603"/>
    </row>
    <row r="259" spans="1:13" x14ac:dyDescent="0.25">
      <c r="A259" s="594">
        <v>4</v>
      </c>
      <c r="B259" s="604" t="s">
        <v>251</v>
      </c>
      <c r="C259" s="593" t="s">
        <v>109</v>
      </c>
      <c r="D259" s="605" t="s">
        <v>16</v>
      </c>
      <c r="E259" s="733">
        <f>SUM(E260:E263)</f>
        <v>3569.1</v>
      </c>
      <c r="F259" s="733">
        <f>SUM(F260:F263)</f>
        <v>539.71</v>
      </c>
      <c r="G259" s="607">
        <f>F259/E259*100</f>
        <v>15.121739374071897</v>
      </c>
      <c r="H259" s="608"/>
      <c r="I259" s="609"/>
      <c r="J259" s="610"/>
      <c r="K259" s="609"/>
      <c r="L259" s="594"/>
      <c r="M259" s="593"/>
    </row>
    <row r="260" spans="1:13" x14ac:dyDescent="0.25">
      <c r="A260" s="594"/>
      <c r="B260" s="604"/>
      <c r="C260" s="597"/>
      <c r="D260" s="605" t="s">
        <v>18</v>
      </c>
      <c r="E260" s="606">
        <f>E265+E270+E275+E290+E310+E340+E360</f>
        <v>2000</v>
      </c>
      <c r="F260" s="606">
        <f>F265+F270+F275+F290+F310+F340+F360</f>
        <v>0</v>
      </c>
      <c r="G260" s="607">
        <v>0</v>
      </c>
      <c r="H260" s="611"/>
      <c r="I260" s="612"/>
      <c r="J260" s="613"/>
      <c r="K260" s="612"/>
      <c r="L260" s="594"/>
      <c r="M260" s="597"/>
    </row>
    <row r="261" spans="1:13" x14ac:dyDescent="0.25">
      <c r="A261" s="594"/>
      <c r="B261" s="604"/>
      <c r="C261" s="597"/>
      <c r="D261" s="605" t="s">
        <v>19</v>
      </c>
      <c r="E261" s="606">
        <f>E266+E271+E276+E291+E311+E341+E361</f>
        <v>0</v>
      </c>
      <c r="F261" s="606">
        <f>F266+F271+F276+F291+F311+F341+F361</f>
        <v>0</v>
      </c>
      <c r="G261" s="607">
        <v>0</v>
      </c>
      <c r="H261" s="611"/>
      <c r="I261" s="612"/>
      <c r="J261" s="613"/>
      <c r="K261" s="612"/>
      <c r="L261" s="594"/>
      <c r="M261" s="597"/>
    </row>
    <row r="262" spans="1:13" x14ac:dyDescent="0.25">
      <c r="A262" s="594"/>
      <c r="B262" s="604"/>
      <c r="C262" s="597"/>
      <c r="D262" s="605" t="s">
        <v>20</v>
      </c>
      <c r="E262" s="606">
        <f>E267+E274+E309</f>
        <v>1569.1</v>
      </c>
      <c r="F262" s="606">
        <f>F267+F274+F309</f>
        <v>539.71</v>
      </c>
      <c r="G262" s="607">
        <f>F262/E262*100</f>
        <v>34.396150659613795</v>
      </c>
      <c r="H262" s="611"/>
      <c r="I262" s="612"/>
      <c r="J262" s="613"/>
      <c r="K262" s="612"/>
      <c r="L262" s="594"/>
      <c r="M262" s="597"/>
    </row>
    <row r="263" spans="1:13" x14ac:dyDescent="0.25">
      <c r="A263" s="594"/>
      <c r="B263" s="604"/>
      <c r="C263" s="603"/>
      <c r="D263" s="605" t="s">
        <v>21</v>
      </c>
      <c r="E263" s="619">
        <v>0</v>
      </c>
      <c r="F263" s="619">
        <v>0</v>
      </c>
      <c r="G263" s="607">
        <v>0</v>
      </c>
      <c r="H263" s="614"/>
      <c r="I263" s="615"/>
      <c r="J263" s="616"/>
      <c r="K263" s="615"/>
      <c r="L263" s="594"/>
      <c r="M263" s="603"/>
    </row>
    <row r="264" spans="1:13" ht="15" customHeight="1" x14ac:dyDescent="0.25">
      <c r="A264" s="617" t="s">
        <v>252</v>
      </c>
      <c r="B264" s="594" t="s">
        <v>253</v>
      </c>
      <c r="C264" s="593" t="s">
        <v>109</v>
      </c>
      <c r="D264" s="605" t="s">
        <v>16</v>
      </c>
      <c r="E264" s="619">
        <f>SUM(E265:E268)</f>
        <v>2535.2600000000002</v>
      </c>
      <c r="F264" s="619">
        <f>SUM(F265:F268)</f>
        <v>162.15</v>
      </c>
      <c r="G264" s="607">
        <f>F264/E264*100</f>
        <v>6.3957937252983914</v>
      </c>
      <c r="H264" s="554" t="s">
        <v>254</v>
      </c>
      <c r="I264" s="748">
        <v>70</v>
      </c>
      <c r="J264" s="748">
        <v>70</v>
      </c>
      <c r="K264" s="660">
        <f>J264/I264*100</f>
        <v>100</v>
      </c>
      <c r="L264" s="593" t="s">
        <v>255</v>
      </c>
      <c r="M264" s="593"/>
    </row>
    <row r="265" spans="1:13" x14ac:dyDescent="0.25">
      <c r="A265" s="617"/>
      <c r="B265" s="594"/>
      <c r="C265" s="597"/>
      <c r="D265" s="605" t="s">
        <v>18</v>
      </c>
      <c r="E265" s="627">
        <v>2000</v>
      </c>
      <c r="F265" s="619">
        <v>0</v>
      </c>
      <c r="G265" s="607">
        <v>0</v>
      </c>
      <c r="H265" s="560"/>
      <c r="I265" s="749"/>
      <c r="J265" s="749"/>
      <c r="K265" s="661"/>
      <c r="L265" s="597"/>
      <c r="M265" s="597"/>
    </row>
    <row r="266" spans="1:13" x14ac:dyDescent="0.25">
      <c r="A266" s="617"/>
      <c r="B266" s="594"/>
      <c r="C266" s="597"/>
      <c r="D266" s="605" t="s">
        <v>19</v>
      </c>
      <c r="E266" s="619">
        <v>0</v>
      </c>
      <c r="F266" s="619">
        <v>0</v>
      </c>
      <c r="G266" s="607">
        <v>0</v>
      </c>
      <c r="H266" s="560"/>
      <c r="I266" s="749"/>
      <c r="J266" s="749"/>
      <c r="K266" s="661"/>
      <c r="L266" s="597"/>
      <c r="M266" s="597"/>
    </row>
    <row r="267" spans="1:13" x14ac:dyDescent="0.25">
      <c r="A267" s="617"/>
      <c r="B267" s="594"/>
      <c r="C267" s="597"/>
      <c r="D267" s="605" t="s">
        <v>20</v>
      </c>
      <c r="E267" s="627">
        <f>555.26-20</f>
        <v>535.26</v>
      </c>
      <c r="F267" s="619">
        <v>162.15</v>
      </c>
      <c r="G267" s="607">
        <f>F267/E267*100</f>
        <v>30.29368904831297</v>
      </c>
      <c r="H267" s="560"/>
      <c r="I267" s="749"/>
      <c r="J267" s="749"/>
      <c r="K267" s="661"/>
      <c r="L267" s="597"/>
      <c r="M267" s="597"/>
    </row>
    <row r="268" spans="1:13" ht="105.75" customHeight="1" x14ac:dyDescent="0.25">
      <c r="A268" s="617"/>
      <c r="B268" s="594"/>
      <c r="C268" s="603"/>
      <c r="D268" s="605" t="s">
        <v>21</v>
      </c>
      <c r="E268" s="619">
        <v>0</v>
      </c>
      <c r="F268" s="619">
        <v>0</v>
      </c>
      <c r="G268" s="607">
        <v>0</v>
      </c>
      <c r="H268" s="563"/>
      <c r="I268" s="750"/>
      <c r="J268" s="750"/>
      <c r="K268" s="662"/>
      <c r="L268" s="603"/>
      <c r="M268" s="603"/>
    </row>
    <row r="269" spans="1:13" ht="15" customHeight="1" x14ac:dyDescent="0.25">
      <c r="A269" s="617" t="s">
        <v>256</v>
      </c>
      <c r="B269" s="617" t="s">
        <v>257</v>
      </c>
      <c r="C269" s="594" t="s">
        <v>109</v>
      </c>
      <c r="D269" s="605" t="s">
        <v>16</v>
      </c>
      <c r="E269" s="619">
        <f>SUM(E270:E273)</f>
        <v>0</v>
      </c>
      <c r="F269" s="619">
        <f>SUM(F270:F273)</f>
        <v>0</v>
      </c>
      <c r="G269" s="607">
        <v>0</v>
      </c>
      <c r="H269" s="554" t="s">
        <v>258</v>
      </c>
      <c r="I269" s="742">
        <v>5</v>
      </c>
      <c r="J269" s="742">
        <v>5</v>
      </c>
      <c r="K269" s="660">
        <f>J269/I269*100</f>
        <v>100</v>
      </c>
      <c r="L269" s="594" t="s">
        <v>259</v>
      </c>
      <c r="M269" s="593"/>
    </row>
    <row r="270" spans="1:13" x14ac:dyDescent="0.25">
      <c r="A270" s="617"/>
      <c r="B270" s="617"/>
      <c r="C270" s="594"/>
      <c r="D270" s="605" t="s">
        <v>18</v>
      </c>
      <c r="E270" s="619">
        <v>0</v>
      </c>
      <c r="F270" s="619">
        <v>0</v>
      </c>
      <c r="G270" s="607">
        <v>0</v>
      </c>
      <c r="H270" s="560"/>
      <c r="I270" s="743"/>
      <c r="J270" s="743"/>
      <c r="K270" s="661"/>
      <c r="L270" s="594"/>
      <c r="M270" s="597"/>
    </row>
    <row r="271" spans="1:13" x14ac:dyDescent="0.25">
      <c r="A271" s="617"/>
      <c r="B271" s="617"/>
      <c r="C271" s="594"/>
      <c r="D271" s="605" t="s">
        <v>19</v>
      </c>
      <c r="E271" s="619">
        <v>0</v>
      </c>
      <c r="F271" s="619">
        <v>0</v>
      </c>
      <c r="G271" s="607">
        <v>0</v>
      </c>
      <c r="H271" s="560"/>
      <c r="I271" s="743"/>
      <c r="J271" s="743"/>
      <c r="K271" s="661"/>
      <c r="L271" s="594"/>
      <c r="M271" s="597"/>
    </row>
    <row r="272" spans="1:13" x14ac:dyDescent="0.25">
      <c r="A272" s="617"/>
      <c r="B272" s="617"/>
      <c r="C272" s="594"/>
      <c r="D272" s="605" t="s">
        <v>20</v>
      </c>
      <c r="E272" s="619">
        <v>0</v>
      </c>
      <c r="F272" s="619">
        <v>0</v>
      </c>
      <c r="G272" s="607">
        <v>0</v>
      </c>
      <c r="H272" s="560"/>
      <c r="I272" s="743"/>
      <c r="J272" s="743"/>
      <c r="K272" s="661"/>
      <c r="L272" s="594"/>
      <c r="M272" s="597"/>
    </row>
    <row r="273" spans="1:13" x14ac:dyDescent="0.25">
      <c r="A273" s="617"/>
      <c r="B273" s="617"/>
      <c r="C273" s="594"/>
      <c r="D273" s="605" t="s">
        <v>21</v>
      </c>
      <c r="E273" s="619">
        <v>0</v>
      </c>
      <c r="F273" s="619">
        <v>0</v>
      </c>
      <c r="G273" s="607">
        <v>0</v>
      </c>
      <c r="H273" s="563"/>
      <c r="I273" s="744"/>
      <c r="J273" s="744"/>
      <c r="K273" s="662"/>
      <c r="L273" s="594"/>
      <c r="M273" s="603"/>
    </row>
    <row r="274" spans="1:13" x14ac:dyDescent="0.25">
      <c r="A274" s="617" t="s">
        <v>260</v>
      </c>
      <c r="B274" s="617" t="s">
        <v>261</v>
      </c>
      <c r="C274" s="594" t="s">
        <v>109</v>
      </c>
      <c r="D274" s="605" t="s">
        <v>16</v>
      </c>
      <c r="E274" s="619">
        <f>SUM(E275:E278)</f>
        <v>340</v>
      </c>
      <c r="F274" s="619">
        <f>SUM(F275:F278)</f>
        <v>22.7</v>
      </c>
      <c r="G274" s="607">
        <f>F274/E274*100</f>
        <v>6.6764705882352935</v>
      </c>
      <c r="H274" s="608"/>
      <c r="I274" s="609"/>
      <c r="J274" s="610"/>
      <c r="K274" s="609"/>
      <c r="L274" s="594" t="s">
        <v>184</v>
      </c>
      <c r="M274" s="593"/>
    </row>
    <row r="275" spans="1:13" x14ac:dyDescent="0.25">
      <c r="A275" s="617"/>
      <c r="B275" s="617"/>
      <c r="C275" s="594"/>
      <c r="D275" s="605" t="s">
        <v>18</v>
      </c>
      <c r="E275" s="619">
        <v>0</v>
      </c>
      <c r="F275" s="619">
        <v>0</v>
      </c>
      <c r="G275" s="607">
        <v>0</v>
      </c>
      <c r="H275" s="611"/>
      <c r="I275" s="612"/>
      <c r="J275" s="613"/>
      <c r="K275" s="612"/>
      <c r="L275" s="594"/>
      <c r="M275" s="597"/>
    </row>
    <row r="276" spans="1:13" x14ac:dyDescent="0.25">
      <c r="A276" s="617"/>
      <c r="B276" s="617"/>
      <c r="C276" s="594"/>
      <c r="D276" s="605" t="s">
        <v>19</v>
      </c>
      <c r="E276" s="619">
        <v>0</v>
      </c>
      <c r="F276" s="619">
        <v>0</v>
      </c>
      <c r="G276" s="607">
        <v>0</v>
      </c>
      <c r="H276" s="611"/>
      <c r="I276" s="612"/>
      <c r="J276" s="613"/>
      <c r="K276" s="612"/>
      <c r="L276" s="594"/>
      <c r="M276" s="597"/>
    </row>
    <row r="277" spans="1:13" x14ac:dyDescent="0.25">
      <c r="A277" s="617"/>
      <c r="B277" s="617"/>
      <c r="C277" s="594"/>
      <c r="D277" s="605" t="s">
        <v>20</v>
      </c>
      <c r="E277" s="619">
        <v>340</v>
      </c>
      <c r="F277" s="619">
        <v>22.7</v>
      </c>
      <c r="G277" s="607">
        <f>F277/E277*100</f>
        <v>6.6764705882352935</v>
      </c>
      <c r="H277" s="611"/>
      <c r="I277" s="612"/>
      <c r="J277" s="613"/>
      <c r="K277" s="612"/>
      <c r="L277" s="594"/>
      <c r="M277" s="597"/>
    </row>
    <row r="278" spans="1:13" x14ac:dyDescent="0.25">
      <c r="A278" s="617"/>
      <c r="B278" s="617"/>
      <c r="C278" s="594"/>
      <c r="D278" s="605" t="s">
        <v>21</v>
      </c>
      <c r="E278" s="619">
        <v>0</v>
      </c>
      <c r="F278" s="619">
        <v>0</v>
      </c>
      <c r="G278" s="607">
        <v>0</v>
      </c>
      <c r="H278" s="614"/>
      <c r="I278" s="615"/>
      <c r="J278" s="616"/>
      <c r="K278" s="615"/>
      <c r="L278" s="594"/>
      <c r="M278" s="603"/>
    </row>
    <row r="279" spans="1:13" ht="15" customHeight="1" x14ac:dyDescent="0.25">
      <c r="A279" s="617" t="s">
        <v>262</v>
      </c>
      <c r="B279" s="617" t="s">
        <v>263</v>
      </c>
      <c r="C279" s="594" t="s">
        <v>109</v>
      </c>
      <c r="D279" s="605" t="s">
        <v>16</v>
      </c>
      <c r="E279" s="619">
        <f>SUM(E280:E283)</f>
        <v>340</v>
      </c>
      <c r="F279" s="619">
        <f>SUM(F280:F283)</f>
        <v>22.7</v>
      </c>
      <c r="G279" s="607">
        <v>0</v>
      </c>
      <c r="H279" s="632" t="s">
        <v>264</v>
      </c>
      <c r="I279" s="751">
        <v>12001</v>
      </c>
      <c r="J279" s="742">
        <v>26120</v>
      </c>
      <c r="K279" s="660">
        <f>J279/I279*100</f>
        <v>217.64852928922588</v>
      </c>
      <c r="L279" s="594" t="s">
        <v>184</v>
      </c>
      <c r="M279" s="593"/>
    </row>
    <row r="280" spans="1:13" x14ac:dyDescent="0.25">
      <c r="A280" s="617"/>
      <c r="B280" s="617"/>
      <c r="C280" s="594"/>
      <c r="D280" s="605" t="s">
        <v>18</v>
      </c>
      <c r="E280" s="619">
        <v>0</v>
      </c>
      <c r="F280" s="619">
        <v>0</v>
      </c>
      <c r="G280" s="607">
        <v>0</v>
      </c>
      <c r="H280" s="752"/>
      <c r="I280" s="753"/>
      <c r="J280" s="743"/>
      <c r="K280" s="661"/>
      <c r="L280" s="594"/>
      <c r="M280" s="597"/>
    </row>
    <row r="281" spans="1:13" x14ac:dyDescent="0.25">
      <c r="A281" s="617"/>
      <c r="B281" s="617"/>
      <c r="C281" s="594"/>
      <c r="D281" s="605" t="s">
        <v>19</v>
      </c>
      <c r="E281" s="619">
        <v>0</v>
      </c>
      <c r="F281" s="619">
        <v>0</v>
      </c>
      <c r="G281" s="607">
        <v>0</v>
      </c>
      <c r="H281" s="752"/>
      <c r="I281" s="753"/>
      <c r="J281" s="743"/>
      <c r="K281" s="661"/>
      <c r="L281" s="594"/>
      <c r="M281" s="597"/>
    </row>
    <row r="282" spans="1:13" x14ac:dyDescent="0.25">
      <c r="A282" s="617"/>
      <c r="B282" s="617"/>
      <c r="C282" s="594"/>
      <c r="D282" s="605" t="s">
        <v>20</v>
      </c>
      <c r="E282" s="619">
        <v>340</v>
      </c>
      <c r="F282" s="619">
        <v>22.7</v>
      </c>
      <c r="G282" s="607">
        <v>0</v>
      </c>
      <c r="H282" s="752"/>
      <c r="I282" s="753"/>
      <c r="J282" s="743"/>
      <c r="K282" s="661"/>
      <c r="L282" s="594"/>
      <c r="M282" s="597"/>
    </row>
    <row r="283" spans="1:13" ht="31.5" customHeight="1" x14ac:dyDescent="0.25">
      <c r="A283" s="617"/>
      <c r="B283" s="617"/>
      <c r="C283" s="594"/>
      <c r="D283" s="605" t="s">
        <v>21</v>
      </c>
      <c r="E283" s="619">
        <v>0</v>
      </c>
      <c r="F283" s="619">
        <v>0</v>
      </c>
      <c r="G283" s="607">
        <v>0</v>
      </c>
      <c r="H283" s="737"/>
      <c r="I283" s="754"/>
      <c r="J283" s="744"/>
      <c r="K283" s="662"/>
      <c r="L283" s="594"/>
      <c r="M283" s="603"/>
    </row>
    <row r="284" spans="1:13" x14ac:dyDescent="0.25">
      <c r="A284" s="617" t="s">
        <v>265</v>
      </c>
      <c r="B284" s="755" t="s">
        <v>266</v>
      </c>
      <c r="C284" s="594" t="s">
        <v>109</v>
      </c>
      <c r="D284" s="605" t="s">
        <v>16</v>
      </c>
      <c r="E284" s="619">
        <f>SUM(E285:E288)</f>
        <v>0</v>
      </c>
      <c r="F284" s="619">
        <f>SUM(F285:F288)</f>
        <v>0</v>
      </c>
      <c r="G284" s="607">
        <v>0</v>
      </c>
      <c r="H284" s="593" t="s">
        <v>267</v>
      </c>
      <c r="I284" s="742">
        <v>100</v>
      </c>
      <c r="J284" s="742">
        <v>100</v>
      </c>
      <c r="K284" s="742">
        <f>J284/I284*100</f>
        <v>100</v>
      </c>
      <c r="L284" s="594" t="s">
        <v>184</v>
      </c>
      <c r="M284" s="593"/>
    </row>
    <row r="285" spans="1:13" x14ac:dyDescent="0.25">
      <c r="A285" s="617"/>
      <c r="B285" s="756"/>
      <c r="C285" s="594"/>
      <c r="D285" s="605" t="s">
        <v>18</v>
      </c>
      <c r="E285" s="619">
        <v>0</v>
      </c>
      <c r="F285" s="619">
        <v>0</v>
      </c>
      <c r="G285" s="607">
        <v>0</v>
      </c>
      <c r="H285" s="597"/>
      <c r="I285" s="743"/>
      <c r="J285" s="743"/>
      <c r="K285" s="743"/>
      <c r="L285" s="594"/>
      <c r="M285" s="597"/>
    </row>
    <row r="286" spans="1:13" x14ac:dyDescent="0.25">
      <c r="A286" s="617"/>
      <c r="B286" s="756"/>
      <c r="C286" s="594"/>
      <c r="D286" s="605" t="s">
        <v>19</v>
      </c>
      <c r="E286" s="619">
        <v>0</v>
      </c>
      <c r="F286" s="619">
        <v>0</v>
      </c>
      <c r="G286" s="607">
        <v>0</v>
      </c>
      <c r="H286" s="597"/>
      <c r="I286" s="743"/>
      <c r="J286" s="743"/>
      <c r="K286" s="743"/>
      <c r="L286" s="594"/>
      <c r="M286" s="597"/>
    </row>
    <row r="287" spans="1:13" x14ac:dyDescent="0.25">
      <c r="A287" s="617"/>
      <c r="B287" s="756"/>
      <c r="C287" s="594"/>
      <c r="D287" s="605" t="s">
        <v>20</v>
      </c>
      <c r="E287" s="619">
        <v>0</v>
      </c>
      <c r="F287" s="619">
        <v>0</v>
      </c>
      <c r="G287" s="607">
        <v>0</v>
      </c>
      <c r="H287" s="597"/>
      <c r="I287" s="743"/>
      <c r="J287" s="743"/>
      <c r="K287" s="743"/>
      <c r="L287" s="594"/>
      <c r="M287" s="597"/>
    </row>
    <row r="288" spans="1:13" ht="30" customHeight="1" x14ac:dyDescent="0.25">
      <c r="A288" s="617"/>
      <c r="B288" s="757"/>
      <c r="C288" s="594"/>
      <c r="D288" s="605" t="s">
        <v>21</v>
      </c>
      <c r="E288" s="619">
        <v>0</v>
      </c>
      <c r="F288" s="619">
        <v>0</v>
      </c>
      <c r="G288" s="607">
        <v>0</v>
      </c>
      <c r="H288" s="603"/>
      <c r="I288" s="744"/>
      <c r="J288" s="744"/>
      <c r="K288" s="744"/>
      <c r="L288" s="594"/>
      <c r="M288" s="603"/>
    </row>
    <row r="289" spans="1:13" x14ac:dyDescent="0.25">
      <c r="A289" s="617" t="s">
        <v>268</v>
      </c>
      <c r="B289" s="617" t="s">
        <v>269</v>
      </c>
      <c r="C289" s="594" t="s">
        <v>109</v>
      </c>
      <c r="D289" s="605" t="s">
        <v>16</v>
      </c>
      <c r="E289" s="619">
        <f>E290+E291+E292+E293</f>
        <v>0</v>
      </c>
      <c r="F289" s="619">
        <f>F290+F291+F292+F293</f>
        <v>0</v>
      </c>
      <c r="G289" s="607">
        <v>0</v>
      </c>
      <c r="H289" s="608"/>
      <c r="I289" s="609"/>
      <c r="J289" s="610"/>
      <c r="K289" s="609"/>
      <c r="L289" s="594"/>
      <c r="M289" s="593"/>
    </row>
    <row r="290" spans="1:13" x14ac:dyDescent="0.25">
      <c r="A290" s="617"/>
      <c r="B290" s="617"/>
      <c r="C290" s="594"/>
      <c r="D290" s="605" t="s">
        <v>18</v>
      </c>
      <c r="E290" s="619">
        <v>0</v>
      </c>
      <c r="F290" s="619">
        <v>0</v>
      </c>
      <c r="G290" s="607">
        <v>0</v>
      </c>
      <c r="H290" s="611"/>
      <c r="I290" s="612"/>
      <c r="J290" s="613"/>
      <c r="K290" s="612"/>
      <c r="L290" s="594"/>
      <c r="M290" s="597"/>
    </row>
    <row r="291" spans="1:13" x14ac:dyDescent="0.25">
      <c r="A291" s="617"/>
      <c r="B291" s="617"/>
      <c r="C291" s="594"/>
      <c r="D291" s="605" t="s">
        <v>19</v>
      </c>
      <c r="E291" s="619">
        <v>0</v>
      </c>
      <c r="F291" s="619">
        <v>0</v>
      </c>
      <c r="G291" s="607">
        <v>0</v>
      </c>
      <c r="H291" s="611"/>
      <c r="I291" s="612"/>
      <c r="J291" s="613"/>
      <c r="K291" s="612"/>
      <c r="L291" s="594"/>
      <c r="M291" s="597"/>
    </row>
    <row r="292" spans="1:13" x14ac:dyDescent="0.25">
      <c r="A292" s="617"/>
      <c r="B292" s="617"/>
      <c r="C292" s="594"/>
      <c r="D292" s="605" t="s">
        <v>20</v>
      </c>
      <c r="E292" s="619">
        <f>E297+E302+E307</f>
        <v>0</v>
      </c>
      <c r="F292" s="619">
        <f>F297+F302+F307</f>
        <v>0</v>
      </c>
      <c r="G292" s="607">
        <v>0</v>
      </c>
      <c r="H292" s="611"/>
      <c r="I292" s="612"/>
      <c r="J292" s="613"/>
      <c r="K292" s="612"/>
      <c r="L292" s="594"/>
      <c r="M292" s="597"/>
    </row>
    <row r="293" spans="1:13" x14ac:dyDescent="0.25">
      <c r="A293" s="617"/>
      <c r="B293" s="617"/>
      <c r="C293" s="594"/>
      <c r="D293" s="605" t="s">
        <v>21</v>
      </c>
      <c r="E293" s="619">
        <v>0</v>
      </c>
      <c r="F293" s="619">
        <v>0</v>
      </c>
      <c r="G293" s="607">
        <v>0</v>
      </c>
      <c r="H293" s="614"/>
      <c r="I293" s="615"/>
      <c r="J293" s="616"/>
      <c r="K293" s="615"/>
      <c r="L293" s="594"/>
      <c r="M293" s="603"/>
    </row>
    <row r="294" spans="1:13" ht="15" customHeight="1" x14ac:dyDescent="0.25">
      <c r="A294" s="617" t="s">
        <v>270</v>
      </c>
      <c r="B294" s="617" t="s">
        <v>271</v>
      </c>
      <c r="C294" s="594" t="s">
        <v>109</v>
      </c>
      <c r="D294" s="605" t="s">
        <v>16</v>
      </c>
      <c r="E294" s="619">
        <f>SUM(E295:E298)</f>
        <v>0</v>
      </c>
      <c r="F294" s="619">
        <f>SUM(F295:F298)</f>
        <v>0</v>
      </c>
      <c r="G294" s="607">
        <v>0</v>
      </c>
      <c r="H294" s="593" t="s">
        <v>272</v>
      </c>
      <c r="I294" s="742">
        <v>100</v>
      </c>
      <c r="J294" s="742">
        <v>100</v>
      </c>
      <c r="K294" s="742">
        <f>J294/I294*100</f>
        <v>100</v>
      </c>
      <c r="L294" s="594" t="s">
        <v>273</v>
      </c>
      <c r="M294" s="593"/>
    </row>
    <row r="295" spans="1:13" x14ac:dyDescent="0.25">
      <c r="A295" s="617"/>
      <c r="B295" s="617"/>
      <c r="C295" s="594"/>
      <c r="D295" s="605" t="s">
        <v>18</v>
      </c>
      <c r="E295" s="619">
        <v>0</v>
      </c>
      <c r="F295" s="619">
        <v>0</v>
      </c>
      <c r="G295" s="607">
        <v>0</v>
      </c>
      <c r="H295" s="597"/>
      <c r="I295" s="743"/>
      <c r="J295" s="743"/>
      <c r="K295" s="743"/>
      <c r="L295" s="594"/>
      <c r="M295" s="597"/>
    </row>
    <row r="296" spans="1:13" x14ac:dyDescent="0.25">
      <c r="A296" s="617"/>
      <c r="B296" s="617"/>
      <c r="C296" s="594"/>
      <c r="D296" s="605" t="s">
        <v>19</v>
      </c>
      <c r="E296" s="619">
        <v>0</v>
      </c>
      <c r="F296" s="619">
        <v>0</v>
      </c>
      <c r="G296" s="607">
        <v>0</v>
      </c>
      <c r="H296" s="597"/>
      <c r="I296" s="743"/>
      <c r="J296" s="743"/>
      <c r="K296" s="743"/>
      <c r="L296" s="594"/>
      <c r="M296" s="597"/>
    </row>
    <row r="297" spans="1:13" x14ac:dyDescent="0.25">
      <c r="A297" s="617"/>
      <c r="B297" s="617"/>
      <c r="C297" s="594"/>
      <c r="D297" s="605" t="s">
        <v>20</v>
      </c>
      <c r="E297" s="619">
        <v>0</v>
      </c>
      <c r="F297" s="619">
        <v>0</v>
      </c>
      <c r="G297" s="607">
        <v>0</v>
      </c>
      <c r="H297" s="597"/>
      <c r="I297" s="743"/>
      <c r="J297" s="743"/>
      <c r="K297" s="743"/>
      <c r="L297" s="594"/>
      <c r="M297" s="597"/>
    </row>
    <row r="298" spans="1:13" x14ac:dyDescent="0.25">
      <c r="A298" s="617"/>
      <c r="B298" s="617"/>
      <c r="C298" s="594"/>
      <c r="D298" s="605" t="s">
        <v>21</v>
      </c>
      <c r="E298" s="619">
        <v>0</v>
      </c>
      <c r="F298" s="619">
        <v>0</v>
      </c>
      <c r="G298" s="607">
        <v>0</v>
      </c>
      <c r="H298" s="603"/>
      <c r="I298" s="744"/>
      <c r="J298" s="744"/>
      <c r="K298" s="744"/>
      <c r="L298" s="594"/>
      <c r="M298" s="603"/>
    </row>
    <row r="299" spans="1:13" ht="15" customHeight="1" x14ac:dyDescent="0.25">
      <c r="A299" s="617" t="s">
        <v>274</v>
      </c>
      <c r="B299" s="617" t="s">
        <v>275</v>
      </c>
      <c r="C299" s="594" t="s">
        <v>109</v>
      </c>
      <c r="D299" s="605" t="s">
        <v>16</v>
      </c>
      <c r="E299" s="619">
        <f>SUM(E300:E303)</f>
        <v>0</v>
      </c>
      <c r="F299" s="619">
        <f>SUM(F300:F303)</f>
        <v>0</v>
      </c>
      <c r="G299" s="607">
        <v>0</v>
      </c>
      <c r="H299" s="593" t="s">
        <v>276</v>
      </c>
      <c r="I299" s="742">
        <v>23</v>
      </c>
      <c r="J299" s="742">
        <v>23</v>
      </c>
      <c r="K299" s="742">
        <v>100</v>
      </c>
      <c r="L299" s="594" t="s">
        <v>154</v>
      </c>
      <c r="M299" s="593"/>
    </row>
    <row r="300" spans="1:13" x14ac:dyDescent="0.25">
      <c r="A300" s="617"/>
      <c r="B300" s="617"/>
      <c r="C300" s="594"/>
      <c r="D300" s="605" t="s">
        <v>18</v>
      </c>
      <c r="E300" s="619">
        <v>0</v>
      </c>
      <c r="F300" s="619">
        <v>0</v>
      </c>
      <c r="G300" s="607">
        <v>0</v>
      </c>
      <c r="H300" s="597"/>
      <c r="I300" s="743"/>
      <c r="J300" s="743"/>
      <c r="K300" s="743"/>
      <c r="L300" s="594"/>
      <c r="M300" s="597"/>
    </row>
    <row r="301" spans="1:13" x14ac:dyDescent="0.25">
      <c r="A301" s="617"/>
      <c r="B301" s="617"/>
      <c r="C301" s="594"/>
      <c r="D301" s="605" t="s">
        <v>19</v>
      </c>
      <c r="E301" s="619">
        <v>0</v>
      </c>
      <c r="F301" s="619">
        <v>0</v>
      </c>
      <c r="G301" s="607">
        <v>0</v>
      </c>
      <c r="H301" s="597"/>
      <c r="I301" s="743"/>
      <c r="J301" s="743"/>
      <c r="K301" s="743"/>
      <c r="L301" s="594"/>
      <c r="M301" s="597"/>
    </row>
    <row r="302" spans="1:13" x14ac:dyDescent="0.25">
      <c r="A302" s="617"/>
      <c r="B302" s="617"/>
      <c r="C302" s="594"/>
      <c r="D302" s="605" t="s">
        <v>20</v>
      </c>
      <c r="E302" s="619">
        <v>0</v>
      </c>
      <c r="F302" s="619">
        <v>0</v>
      </c>
      <c r="G302" s="607">
        <v>0</v>
      </c>
      <c r="H302" s="597"/>
      <c r="I302" s="743"/>
      <c r="J302" s="743"/>
      <c r="K302" s="743"/>
      <c r="L302" s="594"/>
      <c r="M302" s="597"/>
    </row>
    <row r="303" spans="1:13" x14ac:dyDescent="0.25">
      <c r="A303" s="617"/>
      <c r="B303" s="617"/>
      <c r="C303" s="594"/>
      <c r="D303" s="605" t="s">
        <v>21</v>
      </c>
      <c r="E303" s="619">
        <v>0</v>
      </c>
      <c r="F303" s="619">
        <v>0</v>
      </c>
      <c r="G303" s="607">
        <v>0</v>
      </c>
      <c r="H303" s="603"/>
      <c r="I303" s="744"/>
      <c r="J303" s="744"/>
      <c r="K303" s="744"/>
      <c r="L303" s="594"/>
      <c r="M303" s="603"/>
    </row>
    <row r="304" spans="1:13" ht="15" customHeight="1" x14ac:dyDescent="0.25">
      <c r="A304" s="617" t="s">
        <v>277</v>
      </c>
      <c r="B304" s="617" t="s">
        <v>278</v>
      </c>
      <c r="C304" s="594" t="s">
        <v>109</v>
      </c>
      <c r="D304" s="605" t="s">
        <v>16</v>
      </c>
      <c r="E304" s="619">
        <f>SUM(E305:E308)</f>
        <v>0</v>
      </c>
      <c r="F304" s="619">
        <f>SUM(F305:F308)</f>
        <v>0</v>
      </c>
      <c r="G304" s="607">
        <v>0</v>
      </c>
      <c r="H304" s="593" t="s">
        <v>279</v>
      </c>
      <c r="I304" s="742">
        <v>20</v>
      </c>
      <c r="J304" s="742">
        <v>20</v>
      </c>
      <c r="K304" s="742">
        <f>J304/I304*100</f>
        <v>100</v>
      </c>
      <c r="L304" s="594" t="s">
        <v>154</v>
      </c>
      <c r="M304" s="593"/>
    </row>
    <row r="305" spans="1:13" x14ac:dyDescent="0.25">
      <c r="A305" s="617"/>
      <c r="B305" s="617"/>
      <c r="C305" s="594"/>
      <c r="D305" s="605" t="s">
        <v>18</v>
      </c>
      <c r="E305" s="619">
        <v>0</v>
      </c>
      <c r="F305" s="619">
        <v>0</v>
      </c>
      <c r="G305" s="607">
        <v>0</v>
      </c>
      <c r="H305" s="597"/>
      <c r="I305" s="743"/>
      <c r="J305" s="743"/>
      <c r="K305" s="743"/>
      <c r="L305" s="594"/>
      <c r="M305" s="597"/>
    </row>
    <row r="306" spans="1:13" x14ac:dyDescent="0.25">
      <c r="A306" s="617"/>
      <c r="B306" s="617"/>
      <c r="C306" s="594"/>
      <c r="D306" s="605" t="s">
        <v>19</v>
      </c>
      <c r="E306" s="619">
        <v>0</v>
      </c>
      <c r="F306" s="619">
        <v>0</v>
      </c>
      <c r="G306" s="607">
        <v>0</v>
      </c>
      <c r="H306" s="597"/>
      <c r="I306" s="743"/>
      <c r="J306" s="743"/>
      <c r="K306" s="743"/>
      <c r="L306" s="594"/>
      <c r="M306" s="597"/>
    </row>
    <row r="307" spans="1:13" x14ac:dyDescent="0.25">
      <c r="A307" s="617"/>
      <c r="B307" s="617"/>
      <c r="C307" s="594"/>
      <c r="D307" s="605" t="s">
        <v>20</v>
      </c>
      <c r="E307" s="619">
        <v>0</v>
      </c>
      <c r="F307" s="619">
        <v>0</v>
      </c>
      <c r="G307" s="607">
        <v>0</v>
      </c>
      <c r="H307" s="597"/>
      <c r="I307" s="743"/>
      <c r="J307" s="743"/>
      <c r="K307" s="743"/>
      <c r="L307" s="594"/>
      <c r="M307" s="597"/>
    </row>
    <row r="308" spans="1:13" x14ac:dyDescent="0.25">
      <c r="A308" s="617"/>
      <c r="B308" s="617"/>
      <c r="C308" s="594"/>
      <c r="D308" s="605" t="s">
        <v>21</v>
      </c>
      <c r="E308" s="619">
        <v>0</v>
      </c>
      <c r="F308" s="619">
        <v>0</v>
      </c>
      <c r="G308" s="607">
        <v>0</v>
      </c>
      <c r="H308" s="603"/>
      <c r="I308" s="744"/>
      <c r="J308" s="744"/>
      <c r="K308" s="744"/>
      <c r="L308" s="594"/>
      <c r="M308" s="603"/>
    </row>
    <row r="309" spans="1:13" x14ac:dyDescent="0.25">
      <c r="A309" s="617" t="s">
        <v>280</v>
      </c>
      <c r="B309" s="617" t="s">
        <v>281</v>
      </c>
      <c r="C309" s="594" t="s">
        <v>109</v>
      </c>
      <c r="D309" s="605" t="s">
        <v>16</v>
      </c>
      <c r="E309" s="619">
        <f>E314+E319+E324+E329+E334</f>
        <v>693.84</v>
      </c>
      <c r="F309" s="627">
        <f>F314+F319+F324+F329+F334</f>
        <v>354.86</v>
      </c>
      <c r="G309" s="607">
        <f>F309/E309*100</f>
        <v>51.144356047503749</v>
      </c>
      <c r="H309" s="608"/>
      <c r="I309" s="609"/>
      <c r="J309" s="610"/>
      <c r="K309" s="609"/>
      <c r="L309" s="594"/>
      <c r="M309" s="593"/>
    </row>
    <row r="310" spans="1:13" x14ac:dyDescent="0.25">
      <c r="A310" s="617"/>
      <c r="B310" s="617"/>
      <c r="C310" s="594"/>
      <c r="D310" s="605" t="s">
        <v>18</v>
      </c>
      <c r="E310" s="619">
        <v>0</v>
      </c>
      <c r="F310" s="627">
        <v>0</v>
      </c>
      <c r="G310" s="607">
        <v>0</v>
      </c>
      <c r="H310" s="611"/>
      <c r="I310" s="612"/>
      <c r="J310" s="613"/>
      <c r="K310" s="612"/>
      <c r="L310" s="594"/>
      <c r="M310" s="597"/>
    </row>
    <row r="311" spans="1:13" x14ac:dyDescent="0.25">
      <c r="A311" s="617"/>
      <c r="B311" s="617"/>
      <c r="C311" s="594"/>
      <c r="D311" s="605" t="s">
        <v>19</v>
      </c>
      <c r="E311" s="619">
        <v>0</v>
      </c>
      <c r="F311" s="627">
        <v>0</v>
      </c>
      <c r="G311" s="607">
        <v>0</v>
      </c>
      <c r="H311" s="611"/>
      <c r="I311" s="612"/>
      <c r="J311" s="613"/>
      <c r="K311" s="612"/>
      <c r="L311" s="594"/>
      <c r="M311" s="597"/>
    </row>
    <row r="312" spans="1:13" x14ac:dyDescent="0.25">
      <c r="A312" s="617"/>
      <c r="B312" s="617"/>
      <c r="C312" s="594"/>
      <c r="D312" s="605" t="s">
        <v>20</v>
      </c>
      <c r="E312" s="619">
        <f>E317+E337</f>
        <v>693.84</v>
      </c>
      <c r="F312" s="619">
        <f>F317+F337</f>
        <v>354.86</v>
      </c>
      <c r="G312" s="607">
        <f>F312/E312*100</f>
        <v>51.144356047503749</v>
      </c>
      <c r="H312" s="611"/>
      <c r="I312" s="612"/>
      <c r="J312" s="613"/>
      <c r="K312" s="612"/>
      <c r="L312" s="594"/>
      <c r="M312" s="597"/>
    </row>
    <row r="313" spans="1:13" x14ac:dyDescent="0.25">
      <c r="A313" s="617"/>
      <c r="B313" s="617"/>
      <c r="C313" s="594"/>
      <c r="D313" s="605" t="s">
        <v>21</v>
      </c>
      <c r="E313" s="619">
        <v>0</v>
      </c>
      <c r="F313" s="627">
        <v>0</v>
      </c>
      <c r="G313" s="607">
        <v>0</v>
      </c>
      <c r="H313" s="614"/>
      <c r="I313" s="615"/>
      <c r="J313" s="616"/>
      <c r="K313" s="615"/>
      <c r="L313" s="594"/>
      <c r="M313" s="603"/>
    </row>
    <row r="314" spans="1:13" ht="15" customHeight="1" x14ac:dyDescent="0.25">
      <c r="A314" s="617" t="s">
        <v>282</v>
      </c>
      <c r="B314" s="617" t="s">
        <v>283</v>
      </c>
      <c r="C314" s="594" t="s">
        <v>109</v>
      </c>
      <c r="D314" s="605" t="s">
        <v>16</v>
      </c>
      <c r="E314" s="619">
        <f>E315+E316+E317</f>
        <v>40</v>
      </c>
      <c r="F314" s="627">
        <f>SUM(F315:F318)</f>
        <v>30</v>
      </c>
      <c r="G314" s="607">
        <v>0</v>
      </c>
      <c r="H314" s="758" t="s">
        <v>284</v>
      </c>
      <c r="I314" s="742">
        <v>30</v>
      </c>
      <c r="J314" s="742">
        <v>25</v>
      </c>
      <c r="K314" s="742">
        <f>J314/I314*100</f>
        <v>83.333333333333343</v>
      </c>
      <c r="L314" s="594" t="s">
        <v>285</v>
      </c>
      <c r="M314" s="593"/>
    </row>
    <row r="315" spans="1:13" x14ac:dyDescent="0.25">
      <c r="A315" s="617"/>
      <c r="B315" s="617"/>
      <c r="C315" s="594"/>
      <c r="D315" s="605" t="s">
        <v>18</v>
      </c>
      <c r="E315" s="619">
        <v>0</v>
      </c>
      <c r="F315" s="619">
        <v>0</v>
      </c>
      <c r="G315" s="607">
        <v>0</v>
      </c>
      <c r="H315" s="759"/>
      <c r="I315" s="743"/>
      <c r="J315" s="743"/>
      <c r="K315" s="743"/>
      <c r="L315" s="594"/>
      <c r="M315" s="597"/>
    </row>
    <row r="316" spans="1:13" x14ac:dyDescent="0.25">
      <c r="A316" s="617"/>
      <c r="B316" s="617"/>
      <c r="C316" s="594"/>
      <c r="D316" s="605" t="s">
        <v>19</v>
      </c>
      <c r="E316" s="619">
        <v>0</v>
      </c>
      <c r="F316" s="619">
        <v>0</v>
      </c>
      <c r="G316" s="607">
        <v>0</v>
      </c>
      <c r="H316" s="759"/>
      <c r="I316" s="743"/>
      <c r="J316" s="743"/>
      <c r="K316" s="743"/>
      <c r="L316" s="594"/>
      <c r="M316" s="597"/>
    </row>
    <row r="317" spans="1:13" x14ac:dyDescent="0.25">
      <c r="A317" s="617"/>
      <c r="B317" s="617"/>
      <c r="C317" s="594"/>
      <c r="D317" s="605" t="s">
        <v>20</v>
      </c>
      <c r="E317" s="619">
        <v>40</v>
      </c>
      <c r="F317" s="619">
        <v>30</v>
      </c>
      <c r="G317" s="607">
        <v>0</v>
      </c>
      <c r="H317" s="759"/>
      <c r="I317" s="743"/>
      <c r="J317" s="743"/>
      <c r="K317" s="743"/>
      <c r="L317" s="594"/>
      <c r="M317" s="597"/>
    </row>
    <row r="318" spans="1:13" ht="37.5" customHeight="1" x14ac:dyDescent="0.25">
      <c r="A318" s="617"/>
      <c r="B318" s="617"/>
      <c r="C318" s="594"/>
      <c r="D318" s="605" t="s">
        <v>21</v>
      </c>
      <c r="E318" s="619">
        <v>0</v>
      </c>
      <c r="F318" s="619">
        <v>0</v>
      </c>
      <c r="G318" s="607">
        <v>0</v>
      </c>
      <c r="H318" s="760"/>
      <c r="I318" s="744"/>
      <c r="J318" s="744"/>
      <c r="K318" s="744"/>
      <c r="L318" s="594"/>
      <c r="M318" s="603"/>
    </row>
    <row r="319" spans="1:13" ht="15" customHeight="1" x14ac:dyDescent="0.25">
      <c r="A319" s="617" t="s">
        <v>286</v>
      </c>
      <c r="B319" s="617" t="s">
        <v>287</v>
      </c>
      <c r="C319" s="594" t="s">
        <v>109</v>
      </c>
      <c r="D319" s="605" t="s">
        <v>16</v>
      </c>
      <c r="E319" s="627">
        <f>SUM(E320:E323)</f>
        <v>0</v>
      </c>
      <c r="F319" s="627">
        <f>SUM(F320:F323)</f>
        <v>0</v>
      </c>
      <c r="G319" s="607">
        <v>0</v>
      </c>
      <c r="H319" s="632" t="s">
        <v>288</v>
      </c>
      <c r="I319" s="742">
        <v>50</v>
      </c>
      <c r="J319" s="742">
        <v>45</v>
      </c>
      <c r="K319" s="742">
        <f>J319/I319*100</f>
        <v>90</v>
      </c>
      <c r="L319" s="594"/>
      <c r="M319" s="593"/>
    </row>
    <row r="320" spans="1:13" x14ac:dyDescent="0.25">
      <c r="A320" s="617"/>
      <c r="B320" s="617"/>
      <c r="C320" s="594"/>
      <c r="D320" s="605" t="s">
        <v>18</v>
      </c>
      <c r="E320" s="627">
        <v>0</v>
      </c>
      <c r="F320" s="627">
        <v>0</v>
      </c>
      <c r="G320" s="607">
        <v>0</v>
      </c>
      <c r="H320" s="752"/>
      <c r="I320" s="743"/>
      <c r="J320" s="743"/>
      <c r="K320" s="743"/>
      <c r="L320" s="594"/>
      <c r="M320" s="597"/>
    </row>
    <row r="321" spans="1:13" x14ac:dyDescent="0.25">
      <c r="A321" s="617"/>
      <c r="B321" s="617"/>
      <c r="C321" s="594"/>
      <c r="D321" s="605" t="s">
        <v>19</v>
      </c>
      <c r="E321" s="627">
        <v>0</v>
      </c>
      <c r="F321" s="627">
        <v>0</v>
      </c>
      <c r="G321" s="607">
        <v>0</v>
      </c>
      <c r="H321" s="737"/>
      <c r="I321" s="744"/>
      <c r="J321" s="744"/>
      <c r="K321" s="744"/>
      <c r="L321" s="594"/>
      <c r="M321" s="597"/>
    </row>
    <row r="322" spans="1:13" ht="15" customHeight="1" x14ac:dyDescent="0.25">
      <c r="A322" s="617"/>
      <c r="B322" s="617"/>
      <c r="C322" s="594"/>
      <c r="D322" s="605" t="s">
        <v>20</v>
      </c>
      <c r="E322" s="627">
        <v>0</v>
      </c>
      <c r="F322" s="627">
        <v>0</v>
      </c>
      <c r="G322" s="607">
        <v>0</v>
      </c>
      <c r="H322" s="632" t="s">
        <v>289</v>
      </c>
      <c r="I322" s="742">
        <v>40</v>
      </c>
      <c r="J322" s="743">
        <v>38</v>
      </c>
      <c r="K322" s="743">
        <f>J322/I322*100</f>
        <v>95</v>
      </c>
      <c r="L322" s="594"/>
      <c r="M322" s="597"/>
    </row>
    <row r="323" spans="1:13" ht="21.75" customHeight="1" x14ac:dyDescent="0.25">
      <c r="A323" s="617"/>
      <c r="B323" s="617"/>
      <c r="C323" s="594"/>
      <c r="D323" s="605" t="s">
        <v>21</v>
      </c>
      <c r="E323" s="627">
        <v>0</v>
      </c>
      <c r="F323" s="627">
        <v>0</v>
      </c>
      <c r="G323" s="607">
        <v>0</v>
      </c>
      <c r="H323" s="737"/>
      <c r="I323" s="744"/>
      <c r="J323" s="744"/>
      <c r="K323" s="744"/>
      <c r="L323" s="594"/>
      <c r="M323" s="603"/>
    </row>
    <row r="324" spans="1:13" ht="15" customHeight="1" x14ac:dyDescent="0.25">
      <c r="A324" s="480" t="s">
        <v>290</v>
      </c>
      <c r="B324" s="480" t="s">
        <v>291</v>
      </c>
      <c r="C324" s="594" t="s">
        <v>109</v>
      </c>
      <c r="D324" s="697" t="s">
        <v>16</v>
      </c>
      <c r="E324" s="627">
        <f>SUM(E325:E328)</f>
        <v>0</v>
      </c>
      <c r="F324" s="627">
        <f>SUM(F325:F328)</f>
        <v>0</v>
      </c>
      <c r="G324" s="607">
        <v>0</v>
      </c>
      <c r="H324" s="761" t="s">
        <v>292</v>
      </c>
      <c r="I324" s="762">
        <v>60</v>
      </c>
      <c r="J324" s="762">
        <v>58</v>
      </c>
      <c r="K324" s="763">
        <f>J324/I324*100</f>
        <v>96.666666666666671</v>
      </c>
      <c r="L324" s="480" t="s">
        <v>293</v>
      </c>
      <c r="M324" s="479"/>
    </row>
    <row r="325" spans="1:13" x14ac:dyDescent="0.25">
      <c r="A325" s="480"/>
      <c r="B325" s="480"/>
      <c r="C325" s="594"/>
      <c r="D325" s="697" t="s">
        <v>18</v>
      </c>
      <c r="E325" s="627">
        <v>0</v>
      </c>
      <c r="F325" s="627">
        <v>0</v>
      </c>
      <c r="G325" s="607">
        <v>0</v>
      </c>
      <c r="H325" s="764"/>
      <c r="I325" s="765"/>
      <c r="J325" s="765"/>
      <c r="K325" s="766"/>
      <c r="L325" s="480"/>
      <c r="M325" s="483"/>
    </row>
    <row r="326" spans="1:13" x14ac:dyDescent="0.25">
      <c r="A326" s="480"/>
      <c r="B326" s="480"/>
      <c r="C326" s="594"/>
      <c r="D326" s="697" t="s">
        <v>19</v>
      </c>
      <c r="E326" s="627">
        <v>0</v>
      </c>
      <c r="F326" s="627">
        <v>0</v>
      </c>
      <c r="G326" s="607">
        <v>0</v>
      </c>
      <c r="H326" s="764"/>
      <c r="I326" s="765"/>
      <c r="J326" s="765"/>
      <c r="K326" s="766"/>
      <c r="L326" s="480"/>
      <c r="M326" s="483"/>
    </row>
    <row r="327" spans="1:13" x14ac:dyDescent="0.25">
      <c r="A327" s="480"/>
      <c r="B327" s="480"/>
      <c r="C327" s="594"/>
      <c r="D327" s="697" t="s">
        <v>20</v>
      </c>
      <c r="E327" s="627">
        <v>0</v>
      </c>
      <c r="F327" s="627">
        <v>0</v>
      </c>
      <c r="G327" s="607">
        <v>0</v>
      </c>
      <c r="H327" s="764"/>
      <c r="I327" s="765"/>
      <c r="J327" s="765"/>
      <c r="K327" s="766"/>
      <c r="L327" s="480"/>
      <c r="M327" s="483"/>
    </row>
    <row r="328" spans="1:13" ht="25.5" customHeight="1" x14ac:dyDescent="0.25">
      <c r="A328" s="480"/>
      <c r="B328" s="480"/>
      <c r="C328" s="594"/>
      <c r="D328" s="697" t="s">
        <v>21</v>
      </c>
      <c r="E328" s="627">
        <v>0</v>
      </c>
      <c r="F328" s="627">
        <v>0</v>
      </c>
      <c r="G328" s="607">
        <v>0</v>
      </c>
      <c r="H328" s="767"/>
      <c r="I328" s="768"/>
      <c r="J328" s="768"/>
      <c r="K328" s="769"/>
      <c r="L328" s="480"/>
      <c r="M328" s="487"/>
    </row>
    <row r="329" spans="1:13" ht="15" customHeight="1" x14ac:dyDescent="0.25">
      <c r="A329" s="480" t="s">
        <v>294</v>
      </c>
      <c r="B329" s="480" t="s">
        <v>295</v>
      </c>
      <c r="C329" s="594" t="s">
        <v>109</v>
      </c>
      <c r="D329" s="697" t="s">
        <v>16</v>
      </c>
      <c r="E329" s="627">
        <f>SUM(E330:E333)</f>
        <v>0</v>
      </c>
      <c r="F329" s="627">
        <f>SUM(F330:F333)</f>
        <v>0</v>
      </c>
      <c r="G329" s="607">
        <v>0</v>
      </c>
      <c r="H329" s="593" t="s">
        <v>296</v>
      </c>
      <c r="I329" s="742">
        <v>20</v>
      </c>
      <c r="J329" s="742">
        <v>12</v>
      </c>
      <c r="K329" s="742">
        <f>J329/I329*100</f>
        <v>60</v>
      </c>
      <c r="L329" s="594" t="s">
        <v>297</v>
      </c>
      <c r="M329" s="593"/>
    </row>
    <row r="330" spans="1:13" x14ac:dyDescent="0.25">
      <c r="A330" s="480"/>
      <c r="B330" s="480"/>
      <c r="C330" s="594"/>
      <c r="D330" s="697" t="s">
        <v>18</v>
      </c>
      <c r="E330" s="627">
        <v>0</v>
      </c>
      <c r="F330" s="627">
        <v>0</v>
      </c>
      <c r="G330" s="607">
        <v>0</v>
      </c>
      <c r="H330" s="597"/>
      <c r="I330" s="743"/>
      <c r="J330" s="743"/>
      <c r="K330" s="743"/>
      <c r="L330" s="594"/>
      <c r="M330" s="597"/>
    </row>
    <row r="331" spans="1:13" x14ac:dyDescent="0.25">
      <c r="A331" s="480"/>
      <c r="B331" s="480"/>
      <c r="C331" s="594"/>
      <c r="D331" s="697" t="s">
        <v>19</v>
      </c>
      <c r="E331" s="627">
        <v>0</v>
      </c>
      <c r="F331" s="627">
        <v>0</v>
      </c>
      <c r="G331" s="607">
        <v>0</v>
      </c>
      <c r="H331" s="597"/>
      <c r="I331" s="743"/>
      <c r="J331" s="743"/>
      <c r="K331" s="743"/>
      <c r="L331" s="594"/>
      <c r="M331" s="597"/>
    </row>
    <row r="332" spans="1:13" x14ac:dyDescent="0.25">
      <c r="A332" s="480"/>
      <c r="B332" s="480"/>
      <c r="C332" s="594"/>
      <c r="D332" s="697" t="s">
        <v>20</v>
      </c>
      <c r="E332" s="627">
        <v>0</v>
      </c>
      <c r="F332" s="627">
        <v>0</v>
      </c>
      <c r="G332" s="607">
        <v>0</v>
      </c>
      <c r="H332" s="597"/>
      <c r="I332" s="743"/>
      <c r="J332" s="743"/>
      <c r="K332" s="743"/>
      <c r="L332" s="594"/>
      <c r="M332" s="597"/>
    </row>
    <row r="333" spans="1:13" ht="17.25" customHeight="1" x14ac:dyDescent="0.25">
      <c r="A333" s="480"/>
      <c r="B333" s="480"/>
      <c r="C333" s="594"/>
      <c r="D333" s="697" t="s">
        <v>21</v>
      </c>
      <c r="E333" s="627">
        <v>0</v>
      </c>
      <c r="F333" s="627">
        <v>0</v>
      </c>
      <c r="G333" s="607">
        <v>0</v>
      </c>
      <c r="H333" s="603"/>
      <c r="I333" s="744"/>
      <c r="J333" s="744"/>
      <c r="K333" s="744"/>
      <c r="L333" s="594"/>
      <c r="M333" s="603"/>
    </row>
    <row r="334" spans="1:13" ht="15" customHeight="1" x14ac:dyDescent="0.25">
      <c r="A334" s="480" t="s">
        <v>298</v>
      </c>
      <c r="B334" s="480" t="s">
        <v>299</v>
      </c>
      <c r="C334" s="594" t="s">
        <v>109</v>
      </c>
      <c r="D334" s="697" t="s">
        <v>16</v>
      </c>
      <c r="E334" s="627">
        <f>SUM(E335:E338)</f>
        <v>653.84</v>
      </c>
      <c r="F334" s="627">
        <f>SUM(F335:F338)</f>
        <v>324.86</v>
      </c>
      <c r="G334" s="607">
        <v>0</v>
      </c>
      <c r="H334" s="632" t="s">
        <v>300</v>
      </c>
      <c r="I334" s="742">
        <v>24</v>
      </c>
      <c r="J334" s="742">
        <v>24</v>
      </c>
      <c r="K334" s="742">
        <v>100</v>
      </c>
      <c r="L334" s="594" t="s">
        <v>297</v>
      </c>
      <c r="M334" s="593"/>
    </row>
    <row r="335" spans="1:13" x14ac:dyDescent="0.25">
      <c r="A335" s="480"/>
      <c r="B335" s="480"/>
      <c r="C335" s="594"/>
      <c r="D335" s="697" t="s">
        <v>18</v>
      </c>
      <c r="E335" s="627">
        <v>0</v>
      </c>
      <c r="F335" s="627">
        <v>0</v>
      </c>
      <c r="G335" s="607">
        <v>0</v>
      </c>
      <c r="H335" s="752"/>
      <c r="I335" s="743"/>
      <c r="J335" s="743"/>
      <c r="K335" s="743"/>
      <c r="L335" s="594"/>
      <c r="M335" s="597"/>
    </row>
    <row r="336" spans="1:13" x14ac:dyDescent="0.25">
      <c r="A336" s="480"/>
      <c r="B336" s="480"/>
      <c r="C336" s="594"/>
      <c r="D336" s="697" t="s">
        <v>19</v>
      </c>
      <c r="E336" s="627">
        <v>0</v>
      </c>
      <c r="F336" s="627">
        <v>0</v>
      </c>
      <c r="G336" s="607">
        <v>0</v>
      </c>
      <c r="H336" s="752"/>
      <c r="I336" s="743"/>
      <c r="J336" s="743"/>
      <c r="K336" s="743"/>
      <c r="L336" s="594"/>
      <c r="M336" s="597"/>
    </row>
    <row r="337" spans="1:13" x14ac:dyDescent="0.25">
      <c r="A337" s="480"/>
      <c r="B337" s="480"/>
      <c r="C337" s="594"/>
      <c r="D337" s="697" t="s">
        <v>20</v>
      </c>
      <c r="E337" s="627">
        <v>653.84</v>
      </c>
      <c r="F337" s="627">
        <v>324.86</v>
      </c>
      <c r="G337" s="607">
        <v>0</v>
      </c>
      <c r="H337" s="752"/>
      <c r="I337" s="743"/>
      <c r="J337" s="743"/>
      <c r="K337" s="743"/>
      <c r="L337" s="594"/>
      <c r="M337" s="597"/>
    </row>
    <row r="338" spans="1:13" ht="17.25" customHeight="1" x14ac:dyDescent="0.25">
      <c r="A338" s="480"/>
      <c r="B338" s="480"/>
      <c r="C338" s="594"/>
      <c r="D338" s="697" t="s">
        <v>21</v>
      </c>
      <c r="E338" s="627">
        <v>0</v>
      </c>
      <c r="F338" s="627">
        <v>0</v>
      </c>
      <c r="G338" s="607">
        <v>0</v>
      </c>
      <c r="H338" s="737"/>
      <c r="I338" s="744"/>
      <c r="J338" s="744"/>
      <c r="K338" s="744"/>
      <c r="L338" s="594"/>
      <c r="M338" s="603"/>
    </row>
    <row r="339" spans="1:13" x14ac:dyDescent="0.25">
      <c r="A339" s="617" t="s">
        <v>301</v>
      </c>
      <c r="B339" s="617" t="s">
        <v>302</v>
      </c>
      <c r="C339" s="594" t="s">
        <v>109</v>
      </c>
      <c r="D339" s="697" t="s">
        <v>16</v>
      </c>
      <c r="E339" s="627">
        <f>SUM(E340:E343)</f>
        <v>0</v>
      </c>
      <c r="F339" s="627">
        <f>SUM(F340:F343)</f>
        <v>0</v>
      </c>
      <c r="G339" s="607">
        <v>0</v>
      </c>
      <c r="H339" s="608"/>
      <c r="I339" s="609"/>
      <c r="J339" s="610"/>
      <c r="K339" s="609"/>
      <c r="L339" s="594"/>
      <c r="M339" s="593"/>
    </row>
    <row r="340" spans="1:13" x14ac:dyDescent="0.25">
      <c r="A340" s="617"/>
      <c r="B340" s="617"/>
      <c r="C340" s="594"/>
      <c r="D340" s="697" t="s">
        <v>18</v>
      </c>
      <c r="E340" s="627">
        <f>E345+E350+E355</f>
        <v>0</v>
      </c>
      <c r="F340" s="627">
        <f>F345+F350+F355</f>
        <v>0</v>
      </c>
      <c r="G340" s="607">
        <v>0</v>
      </c>
      <c r="H340" s="611"/>
      <c r="I340" s="612"/>
      <c r="J340" s="613"/>
      <c r="K340" s="612"/>
      <c r="L340" s="594"/>
      <c r="M340" s="597"/>
    </row>
    <row r="341" spans="1:13" x14ac:dyDescent="0.25">
      <c r="A341" s="617"/>
      <c r="B341" s="617"/>
      <c r="C341" s="594"/>
      <c r="D341" s="697" t="s">
        <v>19</v>
      </c>
      <c r="E341" s="627">
        <v>0</v>
      </c>
      <c r="F341" s="627">
        <v>0</v>
      </c>
      <c r="G341" s="607">
        <v>0</v>
      </c>
      <c r="H341" s="611"/>
      <c r="I341" s="612"/>
      <c r="J341" s="613"/>
      <c r="K341" s="612"/>
      <c r="L341" s="594"/>
      <c r="M341" s="597"/>
    </row>
    <row r="342" spans="1:13" x14ac:dyDescent="0.25">
      <c r="A342" s="617"/>
      <c r="B342" s="617"/>
      <c r="C342" s="594"/>
      <c r="D342" s="697" t="s">
        <v>20</v>
      </c>
      <c r="E342" s="627">
        <f>+E347+E352+E357</f>
        <v>0</v>
      </c>
      <c r="F342" s="627">
        <v>0</v>
      </c>
      <c r="G342" s="607">
        <v>0</v>
      </c>
      <c r="H342" s="611"/>
      <c r="I342" s="612"/>
      <c r="J342" s="613"/>
      <c r="K342" s="612"/>
      <c r="L342" s="594"/>
      <c r="M342" s="597"/>
    </row>
    <row r="343" spans="1:13" x14ac:dyDescent="0.25">
      <c r="A343" s="617"/>
      <c r="B343" s="617"/>
      <c r="C343" s="594"/>
      <c r="D343" s="697" t="s">
        <v>21</v>
      </c>
      <c r="E343" s="627">
        <v>0</v>
      </c>
      <c r="F343" s="627">
        <v>0</v>
      </c>
      <c r="G343" s="607">
        <v>0</v>
      </c>
      <c r="H343" s="614"/>
      <c r="I343" s="615"/>
      <c r="J343" s="616"/>
      <c r="K343" s="615"/>
      <c r="L343" s="594"/>
      <c r="M343" s="603"/>
    </row>
    <row r="344" spans="1:13" ht="15" customHeight="1" x14ac:dyDescent="0.25">
      <c r="A344" s="617" t="s">
        <v>303</v>
      </c>
      <c r="B344" s="617" t="s">
        <v>304</v>
      </c>
      <c r="C344" s="594" t="s">
        <v>109</v>
      </c>
      <c r="D344" s="697" t="s">
        <v>16</v>
      </c>
      <c r="E344" s="627">
        <f>SUM(E345:E348)</f>
        <v>0</v>
      </c>
      <c r="F344" s="627">
        <f>SUM(F345:F348)</f>
        <v>0</v>
      </c>
      <c r="G344" s="607">
        <v>0</v>
      </c>
      <c r="H344" s="593" t="s">
        <v>305</v>
      </c>
      <c r="I344" s="742">
        <v>2</v>
      </c>
      <c r="J344" s="742">
        <v>2.2000000000000002</v>
      </c>
      <c r="K344" s="742">
        <f>J344/I344*100</f>
        <v>110.00000000000001</v>
      </c>
      <c r="L344" s="594" t="s">
        <v>306</v>
      </c>
      <c r="M344" s="593"/>
    </row>
    <row r="345" spans="1:13" x14ac:dyDescent="0.25">
      <c r="A345" s="617"/>
      <c r="B345" s="617"/>
      <c r="C345" s="594"/>
      <c r="D345" s="697" t="s">
        <v>18</v>
      </c>
      <c r="E345" s="627">
        <v>0</v>
      </c>
      <c r="F345" s="627">
        <v>0</v>
      </c>
      <c r="G345" s="607">
        <v>0</v>
      </c>
      <c r="H345" s="597"/>
      <c r="I345" s="743"/>
      <c r="J345" s="743"/>
      <c r="K345" s="743"/>
      <c r="L345" s="594"/>
      <c r="M345" s="597"/>
    </row>
    <row r="346" spans="1:13" x14ac:dyDescent="0.25">
      <c r="A346" s="617"/>
      <c r="B346" s="617"/>
      <c r="C346" s="594"/>
      <c r="D346" s="697" t="s">
        <v>19</v>
      </c>
      <c r="E346" s="627">
        <v>0</v>
      </c>
      <c r="F346" s="627">
        <v>0</v>
      </c>
      <c r="G346" s="607">
        <v>0</v>
      </c>
      <c r="H346" s="597"/>
      <c r="I346" s="743"/>
      <c r="J346" s="743"/>
      <c r="K346" s="743"/>
      <c r="L346" s="594"/>
      <c r="M346" s="597"/>
    </row>
    <row r="347" spans="1:13" x14ac:dyDescent="0.25">
      <c r="A347" s="617"/>
      <c r="B347" s="617"/>
      <c r="C347" s="594"/>
      <c r="D347" s="697" t="s">
        <v>20</v>
      </c>
      <c r="E347" s="627">
        <v>0</v>
      </c>
      <c r="F347" s="627">
        <v>0</v>
      </c>
      <c r="G347" s="607">
        <v>0</v>
      </c>
      <c r="H347" s="597"/>
      <c r="I347" s="743"/>
      <c r="J347" s="743"/>
      <c r="K347" s="743"/>
      <c r="L347" s="594"/>
      <c r="M347" s="597"/>
    </row>
    <row r="348" spans="1:13" x14ac:dyDescent="0.25">
      <c r="A348" s="617"/>
      <c r="B348" s="617"/>
      <c r="C348" s="594"/>
      <c r="D348" s="697" t="s">
        <v>21</v>
      </c>
      <c r="E348" s="627">
        <v>0</v>
      </c>
      <c r="F348" s="627">
        <v>0</v>
      </c>
      <c r="G348" s="607">
        <v>0</v>
      </c>
      <c r="H348" s="603"/>
      <c r="I348" s="744"/>
      <c r="J348" s="744"/>
      <c r="K348" s="744"/>
      <c r="L348" s="594"/>
      <c r="M348" s="603"/>
    </row>
    <row r="349" spans="1:13" ht="15" customHeight="1" x14ac:dyDescent="0.25">
      <c r="A349" s="617" t="s">
        <v>307</v>
      </c>
      <c r="B349" s="617" t="s">
        <v>308</v>
      </c>
      <c r="C349" s="594" t="s">
        <v>109</v>
      </c>
      <c r="D349" s="697" t="s">
        <v>16</v>
      </c>
      <c r="E349" s="627">
        <f>SUM(E350:E353)</f>
        <v>0</v>
      </c>
      <c r="F349" s="627">
        <f>SUM(F350:F353)</f>
        <v>0</v>
      </c>
      <c r="G349" s="607">
        <v>0</v>
      </c>
      <c r="H349" s="593" t="s">
        <v>309</v>
      </c>
      <c r="I349" s="742">
        <v>20000</v>
      </c>
      <c r="J349" s="742">
        <v>11289</v>
      </c>
      <c r="K349" s="770">
        <f>J349/I349*100</f>
        <v>56.445</v>
      </c>
      <c r="L349" s="594" t="s">
        <v>306</v>
      </c>
      <c r="M349" s="593"/>
    </row>
    <row r="350" spans="1:13" x14ac:dyDescent="0.25">
      <c r="A350" s="617"/>
      <c r="B350" s="617"/>
      <c r="C350" s="594"/>
      <c r="D350" s="697" t="s">
        <v>18</v>
      </c>
      <c r="E350" s="627">
        <v>0</v>
      </c>
      <c r="F350" s="627">
        <v>0</v>
      </c>
      <c r="G350" s="607">
        <v>0</v>
      </c>
      <c r="H350" s="597"/>
      <c r="I350" s="743"/>
      <c r="J350" s="743"/>
      <c r="K350" s="771"/>
      <c r="L350" s="594"/>
      <c r="M350" s="597"/>
    </row>
    <row r="351" spans="1:13" x14ac:dyDescent="0.25">
      <c r="A351" s="617"/>
      <c r="B351" s="617"/>
      <c r="C351" s="594"/>
      <c r="D351" s="697" t="s">
        <v>19</v>
      </c>
      <c r="E351" s="627">
        <v>0</v>
      </c>
      <c r="F351" s="627">
        <v>0</v>
      </c>
      <c r="G351" s="607">
        <v>0</v>
      </c>
      <c r="H351" s="597"/>
      <c r="I351" s="743"/>
      <c r="J351" s="743"/>
      <c r="K351" s="771"/>
      <c r="L351" s="594"/>
      <c r="M351" s="597"/>
    </row>
    <row r="352" spans="1:13" x14ac:dyDescent="0.25">
      <c r="A352" s="617"/>
      <c r="B352" s="617"/>
      <c r="C352" s="594"/>
      <c r="D352" s="697" t="s">
        <v>20</v>
      </c>
      <c r="E352" s="627">
        <v>0</v>
      </c>
      <c r="F352" s="627">
        <v>0</v>
      </c>
      <c r="G352" s="607">
        <v>0</v>
      </c>
      <c r="H352" s="597"/>
      <c r="I352" s="743"/>
      <c r="J352" s="743"/>
      <c r="K352" s="771"/>
      <c r="L352" s="594"/>
      <c r="M352" s="597"/>
    </row>
    <row r="353" spans="1:13" x14ac:dyDescent="0.25">
      <c r="A353" s="617"/>
      <c r="B353" s="617"/>
      <c r="C353" s="594"/>
      <c r="D353" s="697" t="s">
        <v>21</v>
      </c>
      <c r="E353" s="627">
        <v>0</v>
      </c>
      <c r="F353" s="627">
        <v>0</v>
      </c>
      <c r="G353" s="607">
        <v>0</v>
      </c>
      <c r="H353" s="603"/>
      <c r="I353" s="744"/>
      <c r="J353" s="744"/>
      <c r="K353" s="772"/>
      <c r="L353" s="594"/>
      <c r="M353" s="603"/>
    </row>
    <row r="354" spans="1:13" ht="15" customHeight="1" x14ac:dyDescent="0.25">
      <c r="A354" s="617" t="s">
        <v>310</v>
      </c>
      <c r="B354" s="617" t="s">
        <v>311</v>
      </c>
      <c r="C354" s="594" t="s">
        <v>109</v>
      </c>
      <c r="D354" s="697" t="s">
        <v>16</v>
      </c>
      <c r="E354" s="627">
        <f>SUM(E355:E358)</f>
        <v>0</v>
      </c>
      <c r="F354" s="627">
        <f>SUM(F355:F358)</f>
        <v>0</v>
      </c>
      <c r="G354" s="607">
        <v>0</v>
      </c>
      <c r="H354" s="593" t="s">
        <v>312</v>
      </c>
      <c r="I354" s="742">
        <v>116926</v>
      </c>
      <c r="J354" s="742">
        <v>116926</v>
      </c>
      <c r="K354" s="742">
        <v>100</v>
      </c>
      <c r="L354" s="594" t="s">
        <v>306</v>
      </c>
      <c r="M354" s="593"/>
    </row>
    <row r="355" spans="1:13" x14ac:dyDescent="0.25">
      <c r="A355" s="617"/>
      <c r="B355" s="617"/>
      <c r="C355" s="594"/>
      <c r="D355" s="697" t="s">
        <v>18</v>
      </c>
      <c r="E355" s="627">
        <v>0</v>
      </c>
      <c r="F355" s="627">
        <v>0</v>
      </c>
      <c r="G355" s="607">
        <v>0</v>
      </c>
      <c r="H355" s="597"/>
      <c r="I355" s="743"/>
      <c r="J355" s="743"/>
      <c r="K355" s="743"/>
      <c r="L355" s="594"/>
      <c r="M355" s="597"/>
    </row>
    <row r="356" spans="1:13" x14ac:dyDescent="0.25">
      <c r="A356" s="617"/>
      <c r="B356" s="617"/>
      <c r="C356" s="594"/>
      <c r="D356" s="697" t="s">
        <v>19</v>
      </c>
      <c r="E356" s="627">
        <v>0</v>
      </c>
      <c r="F356" s="627">
        <v>0</v>
      </c>
      <c r="G356" s="607">
        <v>0</v>
      </c>
      <c r="H356" s="597"/>
      <c r="I356" s="743"/>
      <c r="J356" s="743"/>
      <c r="K356" s="743"/>
      <c r="L356" s="594"/>
      <c r="M356" s="597"/>
    </row>
    <row r="357" spans="1:13" x14ac:dyDescent="0.25">
      <c r="A357" s="617"/>
      <c r="B357" s="617"/>
      <c r="C357" s="594"/>
      <c r="D357" s="697" t="s">
        <v>20</v>
      </c>
      <c r="E357" s="627">
        <v>0</v>
      </c>
      <c r="F357" s="627">
        <v>0</v>
      </c>
      <c r="G357" s="607">
        <v>0</v>
      </c>
      <c r="H357" s="597"/>
      <c r="I357" s="743"/>
      <c r="J357" s="743"/>
      <c r="K357" s="743"/>
      <c r="L357" s="594"/>
      <c r="M357" s="597"/>
    </row>
    <row r="358" spans="1:13" x14ac:dyDescent="0.25">
      <c r="A358" s="617"/>
      <c r="B358" s="617"/>
      <c r="C358" s="594"/>
      <c r="D358" s="697" t="s">
        <v>21</v>
      </c>
      <c r="E358" s="627">
        <v>0</v>
      </c>
      <c r="F358" s="627">
        <v>0</v>
      </c>
      <c r="G358" s="607">
        <v>0</v>
      </c>
      <c r="H358" s="603"/>
      <c r="I358" s="744"/>
      <c r="J358" s="744"/>
      <c r="K358" s="744"/>
      <c r="L358" s="594"/>
      <c r="M358" s="603"/>
    </row>
    <row r="359" spans="1:13" ht="15" customHeight="1" x14ac:dyDescent="0.25">
      <c r="A359" s="617" t="s">
        <v>313</v>
      </c>
      <c r="B359" s="617" t="s">
        <v>314</v>
      </c>
      <c r="C359" s="594" t="s">
        <v>109</v>
      </c>
      <c r="D359" s="697" t="s">
        <v>16</v>
      </c>
      <c r="E359" s="627">
        <f>SUM(E360:E363)</f>
        <v>0</v>
      </c>
      <c r="F359" s="627">
        <f>SUM(F360:F363)</f>
        <v>0</v>
      </c>
      <c r="G359" s="607">
        <v>0</v>
      </c>
      <c r="H359" s="593" t="s">
        <v>312</v>
      </c>
      <c r="I359" s="742">
        <v>58</v>
      </c>
      <c r="J359" s="742">
        <v>58</v>
      </c>
      <c r="K359" s="742">
        <v>100</v>
      </c>
      <c r="L359" s="594" t="s">
        <v>315</v>
      </c>
      <c r="M359" s="593"/>
    </row>
    <row r="360" spans="1:13" x14ac:dyDescent="0.25">
      <c r="A360" s="617"/>
      <c r="B360" s="617"/>
      <c r="C360" s="594"/>
      <c r="D360" s="697" t="s">
        <v>18</v>
      </c>
      <c r="E360" s="627">
        <v>0</v>
      </c>
      <c r="F360" s="627">
        <v>0</v>
      </c>
      <c r="G360" s="607">
        <v>0</v>
      </c>
      <c r="H360" s="597"/>
      <c r="I360" s="743"/>
      <c r="J360" s="743"/>
      <c r="K360" s="743"/>
      <c r="L360" s="594"/>
      <c r="M360" s="597"/>
    </row>
    <row r="361" spans="1:13" x14ac:dyDescent="0.25">
      <c r="A361" s="617"/>
      <c r="B361" s="617"/>
      <c r="C361" s="594"/>
      <c r="D361" s="697" t="s">
        <v>19</v>
      </c>
      <c r="E361" s="627">
        <v>0</v>
      </c>
      <c r="F361" s="627">
        <v>0</v>
      </c>
      <c r="G361" s="607">
        <v>0</v>
      </c>
      <c r="H361" s="597"/>
      <c r="I361" s="743"/>
      <c r="J361" s="743"/>
      <c r="K361" s="743"/>
      <c r="L361" s="594"/>
      <c r="M361" s="597"/>
    </row>
    <row r="362" spans="1:13" x14ac:dyDescent="0.25">
      <c r="A362" s="617"/>
      <c r="B362" s="617"/>
      <c r="C362" s="594"/>
      <c r="D362" s="697" t="s">
        <v>20</v>
      </c>
      <c r="E362" s="627">
        <v>0</v>
      </c>
      <c r="F362" s="627">
        <v>0</v>
      </c>
      <c r="G362" s="607">
        <v>0</v>
      </c>
      <c r="H362" s="597"/>
      <c r="I362" s="743"/>
      <c r="J362" s="743"/>
      <c r="K362" s="743"/>
      <c r="L362" s="594"/>
      <c r="M362" s="597"/>
    </row>
    <row r="363" spans="1:13" x14ac:dyDescent="0.25">
      <c r="A363" s="617"/>
      <c r="B363" s="617"/>
      <c r="C363" s="594"/>
      <c r="D363" s="697" t="s">
        <v>21</v>
      </c>
      <c r="E363" s="627">
        <v>0</v>
      </c>
      <c r="F363" s="627">
        <v>0</v>
      </c>
      <c r="G363" s="607">
        <v>0</v>
      </c>
      <c r="H363" s="603"/>
      <c r="I363" s="744"/>
      <c r="J363" s="744"/>
      <c r="K363" s="744"/>
      <c r="L363" s="594"/>
      <c r="M363" s="603"/>
    </row>
    <row r="364" spans="1:13" x14ac:dyDescent="0.25">
      <c r="A364" s="617" t="s">
        <v>316</v>
      </c>
      <c r="B364" s="773" t="s">
        <v>317</v>
      </c>
      <c r="C364" s="594" t="s">
        <v>109</v>
      </c>
      <c r="D364" s="697" t="s">
        <v>16</v>
      </c>
      <c r="E364" s="733">
        <f>SUM(E365:E368)</f>
        <v>98611.839999999997</v>
      </c>
      <c r="F364" s="733">
        <f>SUM(F365:F368)</f>
        <v>4384.25</v>
      </c>
      <c r="G364" s="607">
        <f>F364/E364*100</f>
        <v>4.4459671374147369</v>
      </c>
      <c r="H364" s="608"/>
      <c r="I364" s="609"/>
      <c r="J364" s="610"/>
      <c r="K364" s="609"/>
      <c r="L364" s="594"/>
      <c r="M364" s="593"/>
    </row>
    <row r="365" spans="1:13" x14ac:dyDescent="0.25">
      <c r="A365" s="617"/>
      <c r="B365" s="773"/>
      <c r="C365" s="594"/>
      <c r="D365" s="697" t="s">
        <v>18</v>
      </c>
      <c r="E365" s="733">
        <f>E370+E375+E380+E385+E390+E395+E400+E405</f>
        <v>78.040000000000006</v>
      </c>
      <c r="F365" s="733">
        <v>0</v>
      </c>
      <c r="G365" s="607">
        <v>0</v>
      </c>
      <c r="H365" s="611"/>
      <c r="I365" s="612"/>
      <c r="J365" s="613"/>
      <c r="K365" s="612"/>
      <c r="L365" s="594"/>
      <c r="M365" s="597"/>
    </row>
    <row r="366" spans="1:13" x14ac:dyDescent="0.25">
      <c r="A366" s="617"/>
      <c r="B366" s="773"/>
      <c r="C366" s="594"/>
      <c r="D366" s="697" t="s">
        <v>19</v>
      </c>
      <c r="E366" s="733">
        <f>E371+E376+E381+E386+E391+E396+E401+E406</f>
        <v>94103.91</v>
      </c>
      <c r="F366" s="733">
        <f>F371+F376+F381+F386+F391+F396+F401+F406</f>
        <v>2541.09</v>
      </c>
      <c r="G366" s="607">
        <v>0</v>
      </c>
      <c r="H366" s="611"/>
      <c r="I366" s="612"/>
      <c r="J366" s="613"/>
      <c r="K366" s="612"/>
      <c r="L366" s="594"/>
      <c r="M366" s="597"/>
    </row>
    <row r="367" spans="1:13" x14ac:dyDescent="0.25">
      <c r="A367" s="617"/>
      <c r="B367" s="773"/>
      <c r="C367" s="594"/>
      <c r="D367" s="697" t="s">
        <v>20</v>
      </c>
      <c r="E367" s="733">
        <f>E372+E377+E382+E387+E392+E397+E402+E407</f>
        <v>4429.8900000000003</v>
      </c>
      <c r="F367" s="733">
        <f>F372+F377+F382+F387+F392+F397+F402+F407</f>
        <v>1843.16</v>
      </c>
      <c r="G367" s="607">
        <f>F367/E367*100</f>
        <v>41.607353681468389</v>
      </c>
      <c r="H367" s="611"/>
      <c r="I367" s="612"/>
      <c r="J367" s="613"/>
      <c r="K367" s="612"/>
      <c r="L367" s="594"/>
      <c r="M367" s="597"/>
    </row>
    <row r="368" spans="1:13" x14ac:dyDescent="0.25">
      <c r="A368" s="617"/>
      <c r="B368" s="773"/>
      <c r="C368" s="594"/>
      <c r="D368" s="697" t="s">
        <v>21</v>
      </c>
      <c r="E368" s="733">
        <v>0</v>
      </c>
      <c r="F368" s="733">
        <v>0</v>
      </c>
      <c r="G368" s="607">
        <v>0</v>
      </c>
      <c r="H368" s="614"/>
      <c r="I368" s="615"/>
      <c r="J368" s="616"/>
      <c r="K368" s="615"/>
      <c r="L368" s="594"/>
      <c r="M368" s="603"/>
    </row>
    <row r="369" spans="1:13" ht="15" customHeight="1" x14ac:dyDescent="0.25">
      <c r="A369" s="617" t="s">
        <v>318</v>
      </c>
      <c r="B369" s="617" t="s">
        <v>319</v>
      </c>
      <c r="C369" s="594" t="s">
        <v>109</v>
      </c>
      <c r="D369" s="697" t="s">
        <v>16</v>
      </c>
      <c r="E369" s="627">
        <f>SUM(E370:E373)</f>
        <v>40</v>
      </c>
      <c r="F369" s="627">
        <f>SUM(F370:F373)</f>
        <v>0</v>
      </c>
      <c r="G369" s="607">
        <f>F369/E369*100</f>
        <v>0</v>
      </c>
      <c r="H369" s="632" t="s">
        <v>320</v>
      </c>
      <c r="I369" s="742">
        <v>70</v>
      </c>
      <c r="J369" s="742">
        <v>94</v>
      </c>
      <c r="K369" s="774">
        <v>1.34</v>
      </c>
      <c r="L369" s="594"/>
      <c r="M369" s="593"/>
    </row>
    <row r="370" spans="1:13" x14ac:dyDescent="0.25">
      <c r="A370" s="617"/>
      <c r="B370" s="617"/>
      <c r="C370" s="594"/>
      <c r="D370" s="697" t="s">
        <v>18</v>
      </c>
      <c r="E370" s="627">
        <v>0</v>
      </c>
      <c r="F370" s="627">
        <v>0</v>
      </c>
      <c r="G370" s="607">
        <v>0</v>
      </c>
      <c r="H370" s="752"/>
      <c r="I370" s="743"/>
      <c r="J370" s="743"/>
      <c r="K370" s="775"/>
      <c r="L370" s="594"/>
      <c r="M370" s="597"/>
    </row>
    <row r="371" spans="1:13" x14ac:dyDescent="0.25">
      <c r="A371" s="617"/>
      <c r="B371" s="617"/>
      <c r="C371" s="594"/>
      <c r="D371" s="697" t="s">
        <v>19</v>
      </c>
      <c r="E371" s="627">
        <v>0</v>
      </c>
      <c r="F371" s="627">
        <v>0</v>
      </c>
      <c r="G371" s="607">
        <v>0</v>
      </c>
      <c r="H371" s="752"/>
      <c r="I371" s="743"/>
      <c r="J371" s="743"/>
      <c r="K371" s="775"/>
      <c r="L371" s="594"/>
      <c r="M371" s="597"/>
    </row>
    <row r="372" spans="1:13" x14ac:dyDescent="0.25">
      <c r="A372" s="617"/>
      <c r="B372" s="617"/>
      <c r="C372" s="594"/>
      <c r="D372" s="697" t="s">
        <v>20</v>
      </c>
      <c r="E372" s="627">
        <v>40</v>
      </c>
      <c r="F372" s="627">
        <v>0</v>
      </c>
      <c r="G372" s="607">
        <f>F372/E372*100</f>
        <v>0</v>
      </c>
      <c r="H372" s="752"/>
      <c r="I372" s="743"/>
      <c r="J372" s="743"/>
      <c r="K372" s="775"/>
      <c r="L372" s="594"/>
      <c r="M372" s="597"/>
    </row>
    <row r="373" spans="1:13" x14ac:dyDescent="0.25">
      <c r="A373" s="617"/>
      <c r="B373" s="617"/>
      <c r="C373" s="594"/>
      <c r="D373" s="697" t="s">
        <v>21</v>
      </c>
      <c r="E373" s="627">
        <v>0</v>
      </c>
      <c r="F373" s="627">
        <v>0</v>
      </c>
      <c r="G373" s="607">
        <v>0</v>
      </c>
      <c r="H373" s="737"/>
      <c r="I373" s="744"/>
      <c r="J373" s="744"/>
      <c r="K373" s="776"/>
      <c r="L373" s="594"/>
      <c r="M373" s="603"/>
    </row>
    <row r="374" spans="1:13" ht="15" customHeight="1" x14ac:dyDescent="0.25">
      <c r="A374" s="617" t="s">
        <v>321</v>
      </c>
      <c r="B374" s="617" t="s">
        <v>322</v>
      </c>
      <c r="C374" s="594" t="s">
        <v>109</v>
      </c>
      <c r="D374" s="697" t="s">
        <v>16</v>
      </c>
      <c r="E374" s="627">
        <f>SUM(E375:E378)</f>
        <v>0</v>
      </c>
      <c r="F374" s="627">
        <f>SUM(F375:F378)</f>
        <v>0</v>
      </c>
      <c r="G374" s="607">
        <v>0</v>
      </c>
      <c r="H374" s="593" t="s">
        <v>323</v>
      </c>
      <c r="I374" s="742">
        <v>40</v>
      </c>
      <c r="J374" s="712">
        <v>40</v>
      </c>
      <c r="K374" s="742">
        <v>100</v>
      </c>
      <c r="L374" s="594"/>
      <c r="M374" s="593"/>
    </row>
    <row r="375" spans="1:13" x14ac:dyDescent="0.25">
      <c r="A375" s="617"/>
      <c r="B375" s="617"/>
      <c r="C375" s="594"/>
      <c r="D375" s="697" t="s">
        <v>18</v>
      </c>
      <c r="E375" s="627">
        <v>0</v>
      </c>
      <c r="F375" s="627">
        <v>0</v>
      </c>
      <c r="G375" s="607">
        <v>0</v>
      </c>
      <c r="H375" s="597"/>
      <c r="I375" s="743"/>
      <c r="J375" s="643"/>
      <c r="K375" s="743"/>
      <c r="L375" s="594"/>
      <c r="M375" s="597"/>
    </row>
    <row r="376" spans="1:13" x14ac:dyDescent="0.25">
      <c r="A376" s="617"/>
      <c r="B376" s="617"/>
      <c r="C376" s="594"/>
      <c r="D376" s="697" t="s">
        <v>19</v>
      </c>
      <c r="E376" s="627">
        <v>0</v>
      </c>
      <c r="F376" s="627">
        <v>0</v>
      </c>
      <c r="G376" s="607">
        <v>0</v>
      </c>
      <c r="H376" s="597"/>
      <c r="I376" s="743"/>
      <c r="J376" s="643"/>
      <c r="K376" s="743"/>
      <c r="L376" s="594"/>
      <c r="M376" s="597"/>
    </row>
    <row r="377" spans="1:13" x14ac:dyDescent="0.25">
      <c r="A377" s="617"/>
      <c r="B377" s="617"/>
      <c r="C377" s="594"/>
      <c r="D377" s="697" t="s">
        <v>20</v>
      </c>
      <c r="E377" s="627">
        <v>0</v>
      </c>
      <c r="F377" s="627">
        <v>0</v>
      </c>
      <c r="G377" s="607">
        <v>0</v>
      </c>
      <c r="H377" s="597"/>
      <c r="I377" s="743"/>
      <c r="J377" s="643"/>
      <c r="K377" s="743"/>
      <c r="L377" s="594"/>
      <c r="M377" s="597"/>
    </row>
    <row r="378" spans="1:13" x14ac:dyDescent="0.25">
      <c r="A378" s="617"/>
      <c r="B378" s="617"/>
      <c r="C378" s="594"/>
      <c r="D378" s="697" t="s">
        <v>21</v>
      </c>
      <c r="E378" s="627">
        <v>0</v>
      </c>
      <c r="F378" s="627">
        <v>0</v>
      </c>
      <c r="G378" s="607">
        <v>0</v>
      </c>
      <c r="H378" s="603"/>
      <c r="I378" s="744"/>
      <c r="J378" s="646"/>
      <c r="K378" s="744"/>
      <c r="L378" s="594"/>
      <c r="M378" s="603"/>
    </row>
    <row r="379" spans="1:13" ht="15" customHeight="1" x14ac:dyDescent="0.25">
      <c r="A379" s="617" t="s">
        <v>324</v>
      </c>
      <c r="B379" s="617" t="s">
        <v>325</v>
      </c>
      <c r="C379" s="594" t="s">
        <v>109</v>
      </c>
      <c r="D379" s="697" t="s">
        <v>16</v>
      </c>
      <c r="E379" s="627">
        <f>SUM(E380:E383)</f>
        <v>40</v>
      </c>
      <c r="F379" s="627">
        <f>SUM(F380:F383)</f>
        <v>0</v>
      </c>
      <c r="G379" s="607">
        <f>F379/E379*100</f>
        <v>0</v>
      </c>
      <c r="H379" s="593" t="s">
        <v>326</v>
      </c>
      <c r="I379" s="742">
        <v>100</v>
      </c>
      <c r="J379" s="742">
        <v>100</v>
      </c>
      <c r="K379" s="742">
        <f>J379/I379*100</f>
        <v>100</v>
      </c>
      <c r="L379" s="594"/>
      <c r="M379" s="593"/>
    </row>
    <row r="380" spans="1:13" x14ac:dyDescent="0.25">
      <c r="A380" s="617"/>
      <c r="B380" s="617"/>
      <c r="C380" s="594"/>
      <c r="D380" s="697" t="s">
        <v>18</v>
      </c>
      <c r="E380" s="627">
        <v>0</v>
      </c>
      <c r="F380" s="627">
        <v>0</v>
      </c>
      <c r="G380" s="607">
        <v>0</v>
      </c>
      <c r="H380" s="597"/>
      <c r="I380" s="743"/>
      <c r="J380" s="743"/>
      <c r="K380" s="743"/>
      <c r="L380" s="594"/>
      <c r="M380" s="597"/>
    </row>
    <row r="381" spans="1:13" x14ac:dyDescent="0.25">
      <c r="A381" s="617"/>
      <c r="B381" s="617"/>
      <c r="C381" s="594"/>
      <c r="D381" s="697" t="s">
        <v>19</v>
      </c>
      <c r="E381" s="627">
        <v>0</v>
      </c>
      <c r="F381" s="627">
        <v>0</v>
      </c>
      <c r="G381" s="607">
        <v>0</v>
      </c>
      <c r="H381" s="597"/>
      <c r="I381" s="743"/>
      <c r="J381" s="743"/>
      <c r="K381" s="743"/>
      <c r="L381" s="594"/>
      <c r="M381" s="597"/>
    </row>
    <row r="382" spans="1:13" x14ac:dyDescent="0.25">
      <c r="A382" s="617"/>
      <c r="B382" s="617"/>
      <c r="C382" s="594"/>
      <c r="D382" s="697" t="s">
        <v>20</v>
      </c>
      <c r="E382" s="627">
        <v>40</v>
      </c>
      <c r="F382" s="627">
        <v>0</v>
      </c>
      <c r="G382" s="607">
        <v>0</v>
      </c>
      <c r="H382" s="597"/>
      <c r="I382" s="743"/>
      <c r="J382" s="743"/>
      <c r="K382" s="743"/>
      <c r="L382" s="594"/>
      <c r="M382" s="597"/>
    </row>
    <row r="383" spans="1:13" x14ac:dyDescent="0.25">
      <c r="A383" s="617"/>
      <c r="B383" s="617"/>
      <c r="C383" s="594"/>
      <c r="D383" s="697" t="s">
        <v>21</v>
      </c>
      <c r="E383" s="627">
        <v>0</v>
      </c>
      <c r="F383" s="627">
        <v>0</v>
      </c>
      <c r="G383" s="607">
        <v>0</v>
      </c>
      <c r="H383" s="603"/>
      <c r="I383" s="744"/>
      <c r="J383" s="744"/>
      <c r="K383" s="744"/>
      <c r="L383" s="594"/>
      <c r="M383" s="603"/>
    </row>
    <row r="384" spans="1:13" ht="15" customHeight="1" x14ac:dyDescent="0.25">
      <c r="A384" s="617" t="s">
        <v>327</v>
      </c>
      <c r="B384" s="617" t="s">
        <v>328</v>
      </c>
      <c r="C384" s="594" t="s">
        <v>109</v>
      </c>
      <c r="D384" s="697" t="s">
        <v>16</v>
      </c>
      <c r="E384" s="627">
        <f>SUM(E385:E388)</f>
        <v>0</v>
      </c>
      <c r="F384" s="627">
        <f>SUM(F385:F388)</f>
        <v>0</v>
      </c>
      <c r="G384" s="607">
        <v>0</v>
      </c>
      <c r="H384" s="593" t="s">
        <v>329</v>
      </c>
      <c r="I384" s="742">
        <v>25</v>
      </c>
      <c r="J384" s="742">
        <v>32</v>
      </c>
      <c r="K384" s="742">
        <f>J384/I384*100</f>
        <v>128</v>
      </c>
      <c r="L384" s="594"/>
      <c r="M384" s="593"/>
    </row>
    <row r="385" spans="1:13" x14ac:dyDescent="0.25">
      <c r="A385" s="617"/>
      <c r="B385" s="617"/>
      <c r="C385" s="594"/>
      <c r="D385" s="697" t="s">
        <v>18</v>
      </c>
      <c r="E385" s="627">
        <v>0</v>
      </c>
      <c r="F385" s="627">
        <v>0</v>
      </c>
      <c r="G385" s="607">
        <v>0</v>
      </c>
      <c r="H385" s="597"/>
      <c r="I385" s="743"/>
      <c r="J385" s="743"/>
      <c r="K385" s="743"/>
      <c r="L385" s="594"/>
      <c r="M385" s="597"/>
    </row>
    <row r="386" spans="1:13" x14ac:dyDescent="0.25">
      <c r="A386" s="617"/>
      <c r="B386" s="617"/>
      <c r="C386" s="594"/>
      <c r="D386" s="697" t="s">
        <v>19</v>
      </c>
      <c r="E386" s="627">
        <v>0</v>
      </c>
      <c r="F386" s="627">
        <v>0</v>
      </c>
      <c r="G386" s="607">
        <v>0</v>
      </c>
      <c r="H386" s="597"/>
      <c r="I386" s="743"/>
      <c r="J386" s="743"/>
      <c r="K386" s="743"/>
      <c r="L386" s="594"/>
      <c r="M386" s="597"/>
    </row>
    <row r="387" spans="1:13" x14ac:dyDescent="0.25">
      <c r="A387" s="617"/>
      <c r="B387" s="617"/>
      <c r="C387" s="594"/>
      <c r="D387" s="697" t="s">
        <v>20</v>
      </c>
      <c r="E387" s="627">
        <v>0</v>
      </c>
      <c r="F387" s="627">
        <v>0</v>
      </c>
      <c r="G387" s="607">
        <v>0</v>
      </c>
      <c r="H387" s="597"/>
      <c r="I387" s="743"/>
      <c r="J387" s="743"/>
      <c r="K387" s="743"/>
      <c r="L387" s="594"/>
      <c r="M387" s="597"/>
    </row>
    <row r="388" spans="1:13" ht="18.75" customHeight="1" x14ac:dyDescent="0.25">
      <c r="A388" s="617"/>
      <c r="B388" s="617"/>
      <c r="C388" s="594"/>
      <c r="D388" s="697" t="s">
        <v>21</v>
      </c>
      <c r="E388" s="627">
        <v>0</v>
      </c>
      <c r="F388" s="627">
        <v>0</v>
      </c>
      <c r="G388" s="607">
        <v>0</v>
      </c>
      <c r="H388" s="603"/>
      <c r="I388" s="744"/>
      <c r="J388" s="744"/>
      <c r="K388" s="744"/>
      <c r="L388" s="594"/>
      <c r="M388" s="603"/>
    </row>
    <row r="389" spans="1:13" ht="15" customHeight="1" x14ac:dyDescent="0.25">
      <c r="A389" s="617" t="s">
        <v>330</v>
      </c>
      <c r="B389" s="617" t="s">
        <v>331</v>
      </c>
      <c r="C389" s="594" t="s">
        <v>109</v>
      </c>
      <c r="D389" s="697" t="s">
        <v>16</v>
      </c>
      <c r="E389" s="627">
        <f>SUM(E390:E393)</f>
        <v>2806.26</v>
      </c>
      <c r="F389" s="627">
        <f>SUM(F390:F393)</f>
        <v>1589.23</v>
      </c>
      <c r="G389" s="607">
        <f>F389/E389*100</f>
        <v>56.631602203644704</v>
      </c>
      <c r="H389" s="632" t="s">
        <v>326</v>
      </c>
      <c r="I389" s="742">
        <v>100</v>
      </c>
      <c r="J389" s="742">
        <v>100</v>
      </c>
      <c r="K389" s="742">
        <f>J389/I389*100</f>
        <v>100</v>
      </c>
      <c r="L389" s="594" t="s">
        <v>184</v>
      </c>
      <c r="M389" s="593"/>
    </row>
    <row r="390" spans="1:13" x14ac:dyDescent="0.25">
      <c r="A390" s="617"/>
      <c r="B390" s="617"/>
      <c r="C390" s="594"/>
      <c r="D390" s="697" t="s">
        <v>18</v>
      </c>
      <c r="E390" s="627">
        <v>0</v>
      </c>
      <c r="F390" s="627">
        <v>0</v>
      </c>
      <c r="G390" s="607">
        <v>0</v>
      </c>
      <c r="H390" s="752"/>
      <c r="I390" s="743"/>
      <c r="J390" s="743"/>
      <c r="K390" s="743"/>
      <c r="L390" s="594"/>
      <c r="M390" s="597"/>
    </row>
    <row r="391" spans="1:13" x14ac:dyDescent="0.25">
      <c r="A391" s="617"/>
      <c r="B391" s="617"/>
      <c r="C391" s="594"/>
      <c r="D391" s="697" t="s">
        <v>19</v>
      </c>
      <c r="E391" s="627">
        <v>0</v>
      </c>
      <c r="F391" s="627">
        <v>0</v>
      </c>
      <c r="G391" s="607">
        <v>0</v>
      </c>
      <c r="H391" s="752"/>
      <c r="I391" s="743"/>
      <c r="J391" s="743"/>
      <c r="K391" s="743"/>
      <c r="L391" s="594"/>
      <c r="M391" s="597"/>
    </row>
    <row r="392" spans="1:13" x14ac:dyDescent="0.25">
      <c r="A392" s="617"/>
      <c r="B392" s="617"/>
      <c r="C392" s="594"/>
      <c r="D392" s="697" t="s">
        <v>20</v>
      </c>
      <c r="E392" s="627">
        <v>2806.26</v>
      </c>
      <c r="F392" s="627">
        <v>1589.23</v>
      </c>
      <c r="G392" s="607">
        <f>F392/E392*100</f>
        <v>56.631602203644704</v>
      </c>
      <c r="H392" s="752"/>
      <c r="I392" s="743"/>
      <c r="J392" s="743"/>
      <c r="K392" s="743"/>
      <c r="L392" s="594"/>
      <c r="M392" s="597"/>
    </row>
    <row r="393" spans="1:13" x14ac:dyDescent="0.25">
      <c r="A393" s="617"/>
      <c r="B393" s="617"/>
      <c r="C393" s="594"/>
      <c r="D393" s="697" t="s">
        <v>21</v>
      </c>
      <c r="E393" s="627">
        <v>0</v>
      </c>
      <c r="F393" s="627">
        <v>0</v>
      </c>
      <c r="G393" s="607">
        <v>0</v>
      </c>
      <c r="H393" s="737"/>
      <c r="I393" s="744"/>
      <c r="J393" s="744"/>
      <c r="K393" s="744"/>
      <c r="L393" s="594"/>
      <c r="M393" s="603"/>
    </row>
    <row r="394" spans="1:13" ht="15" customHeight="1" x14ac:dyDescent="0.25">
      <c r="A394" s="617" t="s">
        <v>332</v>
      </c>
      <c r="B394" s="617" t="s">
        <v>333</v>
      </c>
      <c r="C394" s="594" t="s">
        <v>109</v>
      </c>
      <c r="D394" s="697" t="s">
        <v>16</v>
      </c>
      <c r="E394" s="627">
        <f>SUM(E395:E398)</f>
        <v>0</v>
      </c>
      <c r="F394" s="627">
        <f>SUM(F395:F398)</f>
        <v>0</v>
      </c>
      <c r="G394" s="607">
        <v>0</v>
      </c>
      <c r="H394" s="593" t="s">
        <v>334</v>
      </c>
      <c r="I394" s="742">
        <v>100</v>
      </c>
      <c r="J394" s="742">
        <v>100</v>
      </c>
      <c r="K394" s="742">
        <f>J394/I394*100</f>
        <v>100</v>
      </c>
      <c r="L394" s="594" t="s">
        <v>335</v>
      </c>
      <c r="M394" s="593"/>
    </row>
    <row r="395" spans="1:13" x14ac:dyDescent="0.25">
      <c r="A395" s="617"/>
      <c r="B395" s="617"/>
      <c r="C395" s="594"/>
      <c r="D395" s="697" t="s">
        <v>18</v>
      </c>
      <c r="E395" s="627">
        <v>0</v>
      </c>
      <c r="F395" s="627">
        <v>0</v>
      </c>
      <c r="G395" s="607">
        <v>0</v>
      </c>
      <c r="H395" s="597"/>
      <c r="I395" s="743"/>
      <c r="J395" s="743"/>
      <c r="K395" s="743"/>
      <c r="L395" s="594"/>
      <c r="M395" s="597"/>
    </row>
    <row r="396" spans="1:13" x14ac:dyDescent="0.25">
      <c r="A396" s="617"/>
      <c r="B396" s="617"/>
      <c r="C396" s="594"/>
      <c r="D396" s="697" t="s">
        <v>19</v>
      </c>
      <c r="E396" s="627">
        <v>0</v>
      </c>
      <c r="F396" s="627">
        <v>0</v>
      </c>
      <c r="G396" s="607">
        <v>0</v>
      </c>
      <c r="H396" s="597"/>
      <c r="I396" s="743"/>
      <c r="J396" s="743"/>
      <c r="K396" s="743"/>
      <c r="L396" s="594"/>
      <c r="M396" s="597"/>
    </row>
    <row r="397" spans="1:13" x14ac:dyDescent="0.25">
      <c r="A397" s="617"/>
      <c r="B397" s="617"/>
      <c r="C397" s="594"/>
      <c r="D397" s="697" t="s">
        <v>20</v>
      </c>
      <c r="E397" s="627">
        <v>0</v>
      </c>
      <c r="F397" s="627">
        <v>0</v>
      </c>
      <c r="G397" s="607">
        <v>0</v>
      </c>
      <c r="H397" s="597"/>
      <c r="I397" s="743"/>
      <c r="J397" s="743"/>
      <c r="K397" s="743"/>
      <c r="L397" s="594"/>
      <c r="M397" s="597"/>
    </row>
    <row r="398" spans="1:13" ht="17.25" customHeight="1" x14ac:dyDescent="0.25">
      <c r="A398" s="617"/>
      <c r="B398" s="617"/>
      <c r="C398" s="594"/>
      <c r="D398" s="697" t="s">
        <v>21</v>
      </c>
      <c r="E398" s="627">
        <v>0</v>
      </c>
      <c r="F398" s="627">
        <v>0</v>
      </c>
      <c r="G398" s="607">
        <v>0</v>
      </c>
      <c r="H398" s="603"/>
      <c r="I398" s="744"/>
      <c r="J398" s="744"/>
      <c r="K398" s="744"/>
      <c r="L398" s="594"/>
      <c r="M398" s="603"/>
    </row>
    <row r="399" spans="1:13" ht="15" customHeight="1" x14ac:dyDescent="0.25">
      <c r="A399" s="617" t="s">
        <v>336</v>
      </c>
      <c r="B399" s="617" t="s">
        <v>337</v>
      </c>
      <c r="C399" s="594" t="s">
        <v>109</v>
      </c>
      <c r="D399" s="697" t="s">
        <v>16</v>
      </c>
      <c r="E399" s="627">
        <f>SUM(E400:E403)</f>
        <v>0</v>
      </c>
      <c r="F399" s="627">
        <f>SUM(F400:F403)</f>
        <v>0</v>
      </c>
      <c r="G399" s="607">
        <v>0</v>
      </c>
      <c r="H399" s="593" t="s">
        <v>338</v>
      </c>
      <c r="I399" s="742">
        <v>50</v>
      </c>
      <c r="J399" s="742">
        <v>40</v>
      </c>
      <c r="K399" s="742">
        <f>J399/I399*100</f>
        <v>80</v>
      </c>
      <c r="L399" s="594" t="s">
        <v>339</v>
      </c>
      <c r="M399" s="593"/>
    </row>
    <row r="400" spans="1:13" x14ac:dyDescent="0.25">
      <c r="A400" s="617"/>
      <c r="B400" s="617"/>
      <c r="C400" s="594"/>
      <c r="D400" s="697" t="s">
        <v>18</v>
      </c>
      <c r="E400" s="627">
        <v>0</v>
      </c>
      <c r="F400" s="627">
        <v>0</v>
      </c>
      <c r="G400" s="607">
        <v>0</v>
      </c>
      <c r="H400" s="597"/>
      <c r="I400" s="743"/>
      <c r="J400" s="743"/>
      <c r="K400" s="743"/>
      <c r="L400" s="594"/>
      <c r="M400" s="597"/>
    </row>
    <row r="401" spans="1:13" x14ac:dyDescent="0.25">
      <c r="A401" s="617"/>
      <c r="B401" s="617"/>
      <c r="C401" s="594"/>
      <c r="D401" s="697" t="s">
        <v>19</v>
      </c>
      <c r="E401" s="627">
        <v>0</v>
      </c>
      <c r="F401" s="627">
        <v>0</v>
      </c>
      <c r="G401" s="607">
        <v>0</v>
      </c>
      <c r="H401" s="597"/>
      <c r="I401" s="743"/>
      <c r="J401" s="743"/>
      <c r="K401" s="743"/>
      <c r="L401" s="594"/>
      <c r="M401" s="597"/>
    </row>
    <row r="402" spans="1:13" x14ac:dyDescent="0.25">
      <c r="A402" s="617"/>
      <c r="B402" s="617"/>
      <c r="C402" s="594"/>
      <c r="D402" s="697" t="s">
        <v>20</v>
      </c>
      <c r="E402" s="627">
        <v>0</v>
      </c>
      <c r="F402" s="627">
        <v>0</v>
      </c>
      <c r="G402" s="607">
        <v>0</v>
      </c>
      <c r="H402" s="597"/>
      <c r="I402" s="743"/>
      <c r="J402" s="743"/>
      <c r="K402" s="743"/>
      <c r="L402" s="594"/>
      <c r="M402" s="597"/>
    </row>
    <row r="403" spans="1:13" x14ac:dyDescent="0.25">
      <c r="A403" s="617"/>
      <c r="B403" s="617"/>
      <c r="C403" s="594"/>
      <c r="D403" s="697" t="s">
        <v>21</v>
      </c>
      <c r="E403" s="627">
        <v>0</v>
      </c>
      <c r="F403" s="627">
        <v>0</v>
      </c>
      <c r="G403" s="607">
        <v>0</v>
      </c>
      <c r="H403" s="603"/>
      <c r="I403" s="744"/>
      <c r="J403" s="744"/>
      <c r="K403" s="744"/>
      <c r="L403" s="594"/>
      <c r="M403" s="603"/>
    </row>
    <row r="404" spans="1:13" ht="15" customHeight="1" x14ac:dyDescent="0.25">
      <c r="A404" s="617" t="s">
        <v>340</v>
      </c>
      <c r="B404" s="593" t="s">
        <v>341</v>
      </c>
      <c r="C404" s="594" t="s">
        <v>109</v>
      </c>
      <c r="D404" s="697" t="s">
        <v>16</v>
      </c>
      <c r="E404" s="777">
        <f>SUM(E405:E408)</f>
        <v>95725.58</v>
      </c>
      <c r="F404" s="777">
        <f>SUM(F405:F408)</f>
        <v>2795.02</v>
      </c>
      <c r="G404" s="607">
        <v>0</v>
      </c>
      <c r="H404" s="593" t="s">
        <v>342</v>
      </c>
      <c r="I404" s="742">
        <v>64.2</v>
      </c>
      <c r="J404" s="742">
        <v>57</v>
      </c>
      <c r="K404" s="742">
        <v>89</v>
      </c>
      <c r="L404" s="778" t="s">
        <v>343</v>
      </c>
      <c r="M404" s="609"/>
    </row>
    <row r="405" spans="1:13" x14ac:dyDescent="0.25">
      <c r="A405" s="617"/>
      <c r="B405" s="597"/>
      <c r="C405" s="594"/>
      <c r="D405" s="697" t="s">
        <v>18</v>
      </c>
      <c r="E405" s="777">
        <v>78.040000000000006</v>
      </c>
      <c r="F405" s="777">
        <v>0</v>
      </c>
      <c r="G405" s="607">
        <v>0</v>
      </c>
      <c r="H405" s="597"/>
      <c r="I405" s="743"/>
      <c r="J405" s="743"/>
      <c r="K405" s="743"/>
      <c r="L405" s="779"/>
      <c r="M405" s="612"/>
    </row>
    <row r="406" spans="1:13" x14ac:dyDescent="0.25">
      <c r="A406" s="617"/>
      <c r="B406" s="597"/>
      <c r="C406" s="594"/>
      <c r="D406" s="697" t="s">
        <v>19</v>
      </c>
      <c r="E406" s="777">
        <f>94103.91</f>
        <v>94103.91</v>
      </c>
      <c r="F406" s="777">
        <v>2541.09</v>
      </c>
      <c r="G406" s="607">
        <v>0</v>
      </c>
      <c r="H406" s="597"/>
      <c r="I406" s="743"/>
      <c r="J406" s="743"/>
      <c r="K406" s="743"/>
      <c r="L406" s="779"/>
      <c r="M406" s="612"/>
    </row>
    <row r="407" spans="1:13" x14ac:dyDescent="0.25">
      <c r="A407" s="617"/>
      <c r="B407" s="597"/>
      <c r="C407" s="594"/>
      <c r="D407" s="697" t="s">
        <v>20</v>
      </c>
      <c r="E407" s="777">
        <v>1543.63</v>
      </c>
      <c r="F407" s="777">
        <v>253.93</v>
      </c>
      <c r="G407" s="607">
        <v>0</v>
      </c>
      <c r="H407" s="597"/>
      <c r="I407" s="743"/>
      <c r="J407" s="743"/>
      <c r="K407" s="743"/>
      <c r="L407" s="779"/>
      <c r="M407" s="612"/>
    </row>
    <row r="408" spans="1:13" x14ac:dyDescent="0.25">
      <c r="A408" s="617"/>
      <c r="B408" s="603"/>
      <c r="C408" s="594"/>
      <c r="D408" s="697" t="s">
        <v>21</v>
      </c>
      <c r="E408" s="777">
        <v>0</v>
      </c>
      <c r="F408" s="777">
        <v>0</v>
      </c>
      <c r="G408" s="607">
        <v>0</v>
      </c>
      <c r="H408" s="603"/>
      <c r="I408" s="744"/>
      <c r="J408" s="744"/>
      <c r="K408" s="744"/>
      <c r="L408" s="780"/>
      <c r="M408" s="615"/>
    </row>
    <row r="409" spans="1:13" x14ac:dyDescent="0.25">
      <c r="D409" s="781"/>
      <c r="E409" s="781"/>
      <c r="F409" s="781"/>
      <c r="G409" s="781"/>
    </row>
    <row r="410" spans="1:13" x14ac:dyDescent="0.25">
      <c r="D410" s="781"/>
      <c r="E410" s="781"/>
      <c r="F410" s="781"/>
      <c r="G410" s="781"/>
    </row>
    <row r="411" spans="1:13" ht="29.25" customHeight="1" x14ac:dyDescent="0.25">
      <c r="A411" s="783" t="s">
        <v>344</v>
      </c>
      <c r="B411" s="783"/>
      <c r="C411" s="783"/>
      <c r="D411" s="783"/>
      <c r="E411" s="783"/>
      <c r="F411" s="783"/>
      <c r="G411" s="783"/>
    </row>
  </sheetData>
  <mergeCells count="762">
    <mergeCell ref="K404:K408"/>
    <mergeCell ref="L404:L408"/>
    <mergeCell ref="M404:M408"/>
    <mergeCell ref="D409:G410"/>
    <mergeCell ref="A411:G411"/>
    <mergeCell ref="A404:A408"/>
    <mergeCell ref="B404:B408"/>
    <mergeCell ref="C404:C408"/>
    <mergeCell ref="H404:H408"/>
    <mergeCell ref="I404:I408"/>
    <mergeCell ref="J404:J408"/>
    <mergeCell ref="M394:M398"/>
    <mergeCell ref="A399:A403"/>
    <mergeCell ref="B399:B403"/>
    <mergeCell ref="C399:C403"/>
    <mergeCell ref="H399:H403"/>
    <mergeCell ref="I399:I403"/>
    <mergeCell ref="J399:J403"/>
    <mergeCell ref="K399:K403"/>
    <mergeCell ref="L399:L403"/>
    <mergeCell ref="M399:M403"/>
    <mergeCell ref="L389:L393"/>
    <mergeCell ref="M389:M393"/>
    <mergeCell ref="A394:A398"/>
    <mergeCell ref="B394:B398"/>
    <mergeCell ref="C394:C398"/>
    <mergeCell ref="H394:H398"/>
    <mergeCell ref="I394:I398"/>
    <mergeCell ref="J394:J398"/>
    <mergeCell ref="K394:K398"/>
    <mergeCell ref="L394:L398"/>
    <mergeCell ref="K384:K388"/>
    <mergeCell ref="L384:L388"/>
    <mergeCell ref="M384:M388"/>
    <mergeCell ref="A389:A393"/>
    <mergeCell ref="B389:B393"/>
    <mergeCell ref="C389:C393"/>
    <mergeCell ref="H389:H393"/>
    <mergeCell ref="I389:I393"/>
    <mergeCell ref="J389:J393"/>
    <mergeCell ref="K389:K393"/>
    <mergeCell ref="A384:A388"/>
    <mergeCell ref="B384:B388"/>
    <mergeCell ref="C384:C388"/>
    <mergeCell ref="H384:H388"/>
    <mergeCell ref="I384:I388"/>
    <mergeCell ref="J384:J388"/>
    <mergeCell ref="M374:M378"/>
    <mergeCell ref="A379:A383"/>
    <mergeCell ref="B379:B383"/>
    <mergeCell ref="C379:C383"/>
    <mergeCell ref="H379:H383"/>
    <mergeCell ref="I379:I383"/>
    <mergeCell ref="J379:J383"/>
    <mergeCell ref="K379:K383"/>
    <mergeCell ref="L379:L383"/>
    <mergeCell ref="M379:M383"/>
    <mergeCell ref="L369:L373"/>
    <mergeCell ref="M369:M373"/>
    <mergeCell ref="A374:A378"/>
    <mergeCell ref="B374:B378"/>
    <mergeCell ref="C374:C378"/>
    <mergeCell ref="H374:H378"/>
    <mergeCell ref="I374:I378"/>
    <mergeCell ref="J374:J378"/>
    <mergeCell ref="K374:K378"/>
    <mergeCell ref="L374:L378"/>
    <mergeCell ref="K364:K368"/>
    <mergeCell ref="L364:L368"/>
    <mergeCell ref="M364:M368"/>
    <mergeCell ref="A369:A373"/>
    <mergeCell ref="B369:B373"/>
    <mergeCell ref="C369:C373"/>
    <mergeCell ref="H369:H373"/>
    <mergeCell ref="I369:I373"/>
    <mergeCell ref="J369:J373"/>
    <mergeCell ref="K369:K373"/>
    <mergeCell ref="A364:A368"/>
    <mergeCell ref="B364:B368"/>
    <mergeCell ref="C364:C368"/>
    <mergeCell ref="H364:H368"/>
    <mergeCell ref="I364:I368"/>
    <mergeCell ref="J364:J368"/>
    <mergeCell ref="M354:M358"/>
    <mergeCell ref="A359:A363"/>
    <mergeCell ref="B359:B363"/>
    <mergeCell ref="C359:C363"/>
    <mergeCell ref="H359:H363"/>
    <mergeCell ref="I359:I363"/>
    <mergeCell ref="J359:J363"/>
    <mergeCell ref="K359:K363"/>
    <mergeCell ref="L359:L363"/>
    <mergeCell ref="M359:M363"/>
    <mergeCell ref="L349:L353"/>
    <mergeCell ref="M349:M353"/>
    <mergeCell ref="A354:A358"/>
    <mergeCell ref="B354:B358"/>
    <mergeCell ref="C354:C358"/>
    <mergeCell ref="H354:H358"/>
    <mergeCell ref="I354:I358"/>
    <mergeCell ref="J354:J358"/>
    <mergeCell ref="K354:K358"/>
    <mergeCell ref="L354:L358"/>
    <mergeCell ref="K344:K348"/>
    <mergeCell ref="L344:L348"/>
    <mergeCell ref="M344:M348"/>
    <mergeCell ref="A349:A353"/>
    <mergeCell ref="B349:B353"/>
    <mergeCell ref="C349:C353"/>
    <mergeCell ref="H349:H353"/>
    <mergeCell ref="I349:I353"/>
    <mergeCell ref="J349:J353"/>
    <mergeCell ref="K349:K353"/>
    <mergeCell ref="A344:A348"/>
    <mergeCell ref="B344:B348"/>
    <mergeCell ref="C344:C348"/>
    <mergeCell ref="H344:H348"/>
    <mergeCell ref="I344:I348"/>
    <mergeCell ref="J344:J348"/>
    <mergeCell ref="M334:M338"/>
    <mergeCell ref="A339:A343"/>
    <mergeCell ref="B339:B343"/>
    <mergeCell ref="C339:C343"/>
    <mergeCell ref="H339:H343"/>
    <mergeCell ref="I339:I343"/>
    <mergeCell ref="J339:J343"/>
    <mergeCell ref="K339:K343"/>
    <mergeCell ref="L339:L343"/>
    <mergeCell ref="M339:M343"/>
    <mergeCell ref="L329:L333"/>
    <mergeCell ref="M329:M333"/>
    <mergeCell ref="A334:A338"/>
    <mergeCell ref="B334:B338"/>
    <mergeCell ref="C334:C338"/>
    <mergeCell ref="H334:H338"/>
    <mergeCell ref="I334:I338"/>
    <mergeCell ref="J334:J338"/>
    <mergeCell ref="K334:K338"/>
    <mergeCell ref="L334:L338"/>
    <mergeCell ref="K324:K328"/>
    <mergeCell ref="L324:L328"/>
    <mergeCell ref="M324:M328"/>
    <mergeCell ref="A329:A333"/>
    <mergeCell ref="B329:B333"/>
    <mergeCell ref="C329:C333"/>
    <mergeCell ref="H329:H333"/>
    <mergeCell ref="I329:I333"/>
    <mergeCell ref="J329:J333"/>
    <mergeCell ref="K329:K333"/>
    <mergeCell ref="A324:A328"/>
    <mergeCell ref="B324:B328"/>
    <mergeCell ref="C324:C328"/>
    <mergeCell ref="H324:H328"/>
    <mergeCell ref="I324:I328"/>
    <mergeCell ref="J324:J328"/>
    <mergeCell ref="L319:L323"/>
    <mergeCell ref="M319:M323"/>
    <mergeCell ref="H322:H323"/>
    <mergeCell ref="I322:I323"/>
    <mergeCell ref="J322:J323"/>
    <mergeCell ref="K322:K323"/>
    <mergeCell ref="K314:K318"/>
    <mergeCell ref="L314:L318"/>
    <mergeCell ref="M314:M318"/>
    <mergeCell ref="A319:A323"/>
    <mergeCell ref="B319:B323"/>
    <mergeCell ref="C319:C323"/>
    <mergeCell ref="H319:H321"/>
    <mergeCell ref="I319:I321"/>
    <mergeCell ref="J319:J321"/>
    <mergeCell ref="K319:K321"/>
    <mergeCell ref="A314:A318"/>
    <mergeCell ref="B314:B318"/>
    <mergeCell ref="C314:C318"/>
    <mergeCell ref="H314:H318"/>
    <mergeCell ref="I314:I318"/>
    <mergeCell ref="J314:J318"/>
    <mergeCell ref="M304:M308"/>
    <mergeCell ref="A309:A313"/>
    <mergeCell ref="B309:B313"/>
    <mergeCell ref="C309:C313"/>
    <mergeCell ref="H309:H313"/>
    <mergeCell ref="I309:I313"/>
    <mergeCell ref="J309:J313"/>
    <mergeCell ref="K309:K313"/>
    <mergeCell ref="L309:L313"/>
    <mergeCell ref="M309:M313"/>
    <mergeCell ref="L299:L303"/>
    <mergeCell ref="M299:M303"/>
    <mergeCell ref="A304:A308"/>
    <mergeCell ref="B304:B308"/>
    <mergeCell ref="C304:C308"/>
    <mergeCell ref="H304:H308"/>
    <mergeCell ref="I304:I308"/>
    <mergeCell ref="J304:J308"/>
    <mergeCell ref="K304:K308"/>
    <mergeCell ref="L304:L308"/>
    <mergeCell ref="K294:K298"/>
    <mergeCell ref="L294:L298"/>
    <mergeCell ref="M294:M298"/>
    <mergeCell ref="A299:A303"/>
    <mergeCell ref="B299:B303"/>
    <mergeCell ref="C299:C303"/>
    <mergeCell ref="H299:H303"/>
    <mergeCell ref="I299:I303"/>
    <mergeCell ref="J299:J303"/>
    <mergeCell ref="K299:K303"/>
    <mergeCell ref="A294:A298"/>
    <mergeCell ref="B294:B298"/>
    <mergeCell ref="C294:C298"/>
    <mergeCell ref="H294:H298"/>
    <mergeCell ref="I294:I298"/>
    <mergeCell ref="J294:J298"/>
    <mergeCell ref="M284:M288"/>
    <mergeCell ref="A289:A293"/>
    <mergeCell ref="B289:B293"/>
    <mergeCell ref="C289:C293"/>
    <mergeCell ref="H289:H293"/>
    <mergeCell ref="I289:I293"/>
    <mergeCell ref="J289:J293"/>
    <mergeCell ref="K289:K293"/>
    <mergeCell ref="L289:L293"/>
    <mergeCell ref="M289:M293"/>
    <mergeCell ref="L279:L283"/>
    <mergeCell ref="M279:M283"/>
    <mergeCell ref="A284:A288"/>
    <mergeCell ref="B284:B288"/>
    <mergeCell ref="C284:C288"/>
    <mergeCell ref="H284:H288"/>
    <mergeCell ref="I284:I288"/>
    <mergeCell ref="J284:J288"/>
    <mergeCell ref="K284:K288"/>
    <mergeCell ref="L284:L288"/>
    <mergeCell ref="K274:K278"/>
    <mergeCell ref="L274:L278"/>
    <mergeCell ref="M274:M278"/>
    <mergeCell ref="A279:A283"/>
    <mergeCell ref="B279:B283"/>
    <mergeCell ref="C279:C283"/>
    <mergeCell ref="H279:H283"/>
    <mergeCell ref="I279:I283"/>
    <mergeCell ref="J279:J283"/>
    <mergeCell ref="K279:K283"/>
    <mergeCell ref="A274:A278"/>
    <mergeCell ref="B274:B278"/>
    <mergeCell ref="C274:C278"/>
    <mergeCell ref="H274:H278"/>
    <mergeCell ref="I274:I278"/>
    <mergeCell ref="J274:J278"/>
    <mergeCell ref="M264:M268"/>
    <mergeCell ref="A269:A273"/>
    <mergeCell ref="B269:B273"/>
    <mergeCell ref="C269:C273"/>
    <mergeCell ref="H269:H273"/>
    <mergeCell ref="I269:I273"/>
    <mergeCell ref="J269:J273"/>
    <mergeCell ref="K269:K273"/>
    <mergeCell ref="L269:L273"/>
    <mergeCell ref="M269:M273"/>
    <mergeCell ref="L259:L263"/>
    <mergeCell ref="M259:M263"/>
    <mergeCell ref="A264:A268"/>
    <mergeCell ref="B264:B268"/>
    <mergeCell ref="C264:C268"/>
    <mergeCell ref="H264:H268"/>
    <mergeCell ref="I264:I268"/>
    <mergeCell ref="J264:J268"/>
    <mergeCell ref="K264:K268"/>
    <mergeCell ref="L264:L268"/>
    <mergeCell ref="K254:K258"/>
    <mergeCell ref="L254:L258"/>
    <mergeCell ref="M254:M258"/>
    <mergeCell ref="A259:A263"/>
    <mergeCell ref="B259:B263"/>
    <mergeCell ref="C259:C263"/>
    <mergeCell ref="H259:H263"/>
    <mergeCell ref="I259:I263"/>
    <mergeCell ref="J259:J263"/>
    <mergeCell ref="K259:K263"/>
    <mergeCell ref="A254:A258"/>
    <mergeCell ref="B254:B258"/>
    <mergeCell ref="C254:C258"/>
    <mergeCell ref="H254:H258"/>
    <mergeCell ref="I254:I258"/>
    <mergeCell ref="J254:J258"/>
    <mergeCell ref="M244:M248"/>
    <mergeCell ref="A249:A253"/>
    <mergeCell ref="B249:B253"/>
    <mergeCell ref="C249:C253"/>
    <mergeCell ref="H249:H253"/>
    <mergeCell ref="I249:I253"/>
    <mergeCell ref="J249:J253"/>
    <mergeCell ref="K249:K253"/>
    <mergeCell ref="L249:L253"/>
    <mergeCell ref="M249:M253"/>
    <mergeCell ref="L239:L243"/>
    <mergeCell ref="M239:M243"/>
    <mergeCell ref="A244:A248"/>
    <mergeCell ref="B244:B248"/>
    <mergeCell ref="C244:C248"/>
    <mergeCell ref="H244:H248"/>
    <mergeCell ref="I244:I248"/>
    <mergeCell ref="J244:J248"/>
    <mergeCell ref="K244:K248"/>
    <mergeCell ref="L244:L248"/>
    <mergeCell ref="K234:K238"/>
    <mergeCell ref="L234:L238"/>
    <mergeCell ref="M234:M238"/>
    <mergeCell ref="A239:A243"/>
    <mergeCell ref="B239:B243"/>
    <mergeCell ref="C239:C243"/>
    <mergeCell ref="H239:H243"/>
    <mergeCell ref="I239:I243"/>
    <mergeCell ref="J239:J243"/>
    <mergeCell ref="K239:K243"/>
    <mergeCell ref="A234:A238"/>
    <mergeCell ref="B234:B238"/>
    <mergeCell ref="C234:C238"/>
    <mergeCell ref="H234:H238"/>
    <mergeCell ref="I234:I238"/>
    <mergeCell ref="J234:J238"/>
    <mergeCell ref="M224:M228"/>
    <mergeCell ref="A229:A233"/>
    <mergeCell ref="B229:B233"/>
    <mergeCell ref="C229:C233"/>
    <mergeCell ref="H229:H233"/>
    <mergeCell ref="I229:I233"/>
    <mergeCell ref="J229:J233"/>
    <mergeCell ref="K229:K233"/>
    <mergeCell ref="L229:L233"/>
    <mergeCell ref="M229:M233"/>
    <mergeCell ref="L219:L223"/>
    <mergeCell ref="M219:M223"/>
    <mergeCell ref="A224:A228"/>
    <mergeCell ref="B224:B228"/>
    <mergeCell ref="C224:C228"/>
    <mergeCell ref="H224:H228"/>
    <mergeCell ref="I224:I228"/>
    <mergeCell ref="J224:J228"/>
    <mergeCell ref="K224:K228"/>
    <mergeCell ref="L224:L228"/>
    <mergeCell ref="K214:K218"/>
    <mergeCell ref="L214:L218"/>
    <mergeCell ref="M214:M218"/>
    <mergeCell ref="A219:A223"/>
    <mergeCell ref="B219:B223"/>
    <mergeCell ref="C219:C223"/>
    <mergeCell ref="H219:H223"/>
    <mergeCell ref="I219:I223"/>
    <mergeCell ref="J219:J223"/>
    <mergeCell ref="K219:K223"/>
    <mergeCell ref="A214:A218"/>
    <mergeCell ref="B214:B218"/>
    <mergeCell ref="C214:C218"/>
    <mergeCell ref="H214:H218"/>
    <mergeCell ref="I214:I218"/>
    <mergeCell ref="J214:J218"/>
    <mergeCell ref="M208:M213"/>
    <mergeCell ref="D211:D212"/>
    <mergeCell ref="E211:E212"/>
    <mergeCell ref="F211:F212"/>
    <mergeCell ref="G211:G212"/>
    <mergeCell ref="H212:H213"/>
    <mergeCell ref="I212:I213"/>
    <mergeCell ref="J212:J213"/>
    <mergeCell ref="K212:K213"/>
    <mergeCell ref="L203:L207"/>
    <mergeCell ref="M203:M207"/>
    <mergeCell ref="A208:A213"/>
    <mergeCell ref="B208:B213"/>
    <mergeCell ref="C208:C213"/>
    <mergeCell ref="H208:H211"/>
    <mergeCell ref="I208:I211"/>
    <mergeCell ref="J208:J211"/>
    <mergeCell ref="K208:K211"/>
    <mergeCell ref="L208:L213"/>
    <mergeCell ref="K198:K202"/>
    <mergeCell ref="L198:L202"/>
    <mergeCell ref="M198:M202"/>
    <mergeCell ref="A203:A207"/>
    <mergeCell ref="B203:B207"/>
    <mergeCell ref="C203:C207"/>
    <mergeCell ref="H203:H207"/>
    <mergeCell ref="I203:I207"/>
    <mergeCell ref="J203:J207"/>
    <mergeCell ref="K203:K207"/>
    <mergeCell ref="I193:I197"/>
    <mergeCell ref="J193:J197"/>
    <mergeCell ref="A198:A202"/>
    <mergeCell ref="B198:B202"/>
    <mergeCell ref="C198:C202"/>
    <mergeCell ref="H198:H202"/>
    <mergeCell ref="I198:I202"/>
    <mergeCell ref="J198:J202"/>
    <mergeCell ref="A188:A192"/>
    <mergeCell ref="B188:B192"/>
    <mergeCell ref="C188:C192"/>
    <mergeCell ref="H188:H192"/>
    <mergeCell ref="L188:L197"/>
    <mergeCell ref="J189:J191"/>
    <mergeCell ref="A193:A197"/>
    <mergeCell ref="B193:B197"/>
    <mergeCell ref="C193:C197"/>
    <mergeCell ref="H193:H197"/>
    <mergeCell ref="M178:M182"/>
    <mergeCell ref="A183:A187"/>
    <mergeCell ref="B183:B187"/>
    <mergeCell ref="C183:C187"/>
    <mergeCell ref="H183:H187"/>
    <mergeCell ref="I183:I187"/>
    <mergeCell ref="J183:J187"/>
    <mergeCell ref="K183:K187"/>
    <mergeCell ref="L183:L187"/>
    <mergeCell ref="M183:M187"/>
    <mergeCell ref="L173:L177"/>
    <mergeCell ref="M173:M177"/>
    <mergeCell ref="A178:A182"/>
    <mergeCell ref="B178:B182"/>
    <mergeCell ref="C178:C182"/>
    <mergeCell ref="H178:H182"/>
    <mergeCell ref="I178:I182"/>
    <mergeCell ref="J178:J182"/>
    <mergeCell ref="K178:K182"/>
    <mergeCell ref="L178:L182"/>
    <mergeCell ref="K168:K172"/>
    <mergeCell ref="L168:L172"/>
    <mergeCell ref="M168:M172"/>
    <mergeCell ref="A173:A177"/>
    <mergeCell ref="B173:B177"/>
    <mergeCell ref="C173:C177"/>
    <mergeCell ref="H173:H177"/>
    <mergeCell ref="I173:I177"/>
    <mergeCell ref="J173:J177"/>
    <mergeCell ref="K173:K177"/>
    <mergeCell ref="A168:A172"/>
    <mergeCell ref="B168:B172"/>
    <mergeCell ref="C168:C172"/>
    <mergeCell ref="H168:H172"/>
    <mergeCell ref="I168:I172"/>
    <mergeCell ref="J168:J172"/>
    <mergeCell ref="M158:M162"/>
    <mergeCell ref="A163:A167"/>
    <mergeCell ref="B163:B167"/>
    <mergeCell ref="C163:C167"/>
    <mergeCell ref="H163:H167"/>
    <mergeCell ref="I163:I167"/>
    <mergeCell ref="J163:J167"/>
    <mergeCell ref="K163:K167"/>
    <mergeCell ref="L163:L167"/>
    <mergeCell ref="M163:M167"/>
    <mergeCell ref="K153:K157"/>
    <mergeCell ref="L153:L157"/>
    <mergeCell ref="A158:A162"/>
    <mergeCell ref="B158:B162"/>
    <mergeCell ref="C158:C162"/>
    <mergeCell ref="H158:H162"/>
    <mergeCell ref="I158:I162"/>
    <mergeCell ref="J158:J162"/>
    <mergeCell ref="K158:K162"/>
    <mergeCell ref="L158:L162"/>
    <mergeCell ref="A153:A157"/>
    <mergeCell ref="B153:B157"/>
    <mergeCell ref="C153:C157"/>
    <mergeCell ref="H153:H157"/>
    <mergeCell ref="I153:I157"/>
    <mergeCell ref="J153:J157"/>
    <mergeCell ref="L143:L147"/>
    <mergeCell ref="M143:M147"/>
    <mergeCell ref="A148:A152"/>
    <mergeCell ref="B148:B152"/>
    <mergeCell ref="C148:C152"/>
    <mergeCell ref="H148:H152"/>
    <mergeCell ref="I148:I152"/>
    <mergeCell ref="J148:J152"/>
    <mergeCell ref="K148:K152"/>
    <mergeCell ref="L148:L152"/>
    <mergeCell ref="K138:K142"/>
    <mergeCell ref="L138:L142"/>
    <mergeCell ref="M138:M142"/>
    <mergeCell ref="A143:A147"/>
    <mergeCell ref="B143:B147"/>
    <mergeCell ref="C143:C147"/>
    <mergeCell ref="H143:H147"/>
    <mergeCell ref="I143:I147"/>
    <mergeCell ref="J143:J147"/>
    <mergeCell ref="K143:K147"/>
    <mergeCell ref="A138:A142"/>
    <mergeCell ref="B138:B142"/>
    <mergeCell ref="C138:C142"/>
    <mergeCell ref="H138:H142"/>
    <mergeCell ref="I138:I142"/>
    <mergeCell ref="J138:J142"/>
    <mergeCell ref="K133:K134"/>
    <mergeCell ref="L133:L137"/>
    <mergeCell ref="M133:M137"/>
    <mergeCell ref="H136:H137"/>
    <mergeCell ref="I136:I137"/>
    <mergeCell ref="J136:J137"/>
    <mergeCell ref="K136:K137"/>
    <mergeCell ref="A133:A137"/>
    <mergeCell ref="B133:B137"/>
    <mergeCell ref="C133:C137"/>
    <mergeCell ref="H133:H134"/>
    <mergeCell ref="I133:I134"/>
    <mergeCell ref="J133:J134"/>
    <mergeCell ref="U128:U129"/>
    <mergeCell ref="V128:V129"/>
    <mergeCell ref="W128:W129"/>
    <mergeCell ref="X128:X132"/>
    <mergeCell ref="T131:T132"/>
    <mergeCell ref="U131:U132"/>
    <mergeCell ref="V131:V132"/>
    <mergeCell ref="W131:W132"/>
    <mergeCell ref="K128:K132"/>
    <mergeCell ref="L128:L132"/>
    <mergeCell ref="M128:M132"/>
    <mergeCell ref="N128:N132"/>
    <mergeCell ref="O128:O132"/>
    <mergeCell ref="T128:T129"/>
    <mergeCell ref="A128:A132"/>
    <mergeCell ref="B128:B132"/>
    <mergeCell ref="C128:C132"/>
    <mergeCell ref="H128:H132"/>
    <mergeCell ref="I128:I132"/>
    <mergeCell ref="J128:J132"/>
    <mergeCell ref="M118:M122"/>
    <mergeCell ref="A123:A127"/>
    <mergeCell ref="B123:B127"/>
    <mergeCell ref="C123:C127"/>
    <mergeCell ref="H123:H127"/>
    <mergeCell ref="I123:I127"/>
    <mergeCell ref="J123:J127"/>
    <mergeCell ref="K123:K127"/>
    <mergeCell ref="L123:L127"/>
    <mergeCell ref="M123:M127"/>
    <mergeCell ref="L113:L117"/>
    <mergeCell ref="M113:M117"/>
    <mergeCell ref="A118:A122"/>
    <mergeCell ref="B118:B122"/>
    <mergeCell ref="C118:C122"/>
    <mergeCell ref="H118:H122"/>
    <mergeCell ref="I118:I122"/>
    <mergeCell ref="J118:J122"/>
    <mergeCell ref="K118:K122"/>
    <mergeCell ref="L118:L122"/>
    <mergeCell ref="K108:K112"/>
    <mergeCell ref="L108:L112"/>
    <mergeCell ref="M108:M112"/>
    <mergeCell ref="A113:A117"/>
    <mergeCell ref="B113:B117"/>
    <mergeCell ref="C113:C117"/>
    <mergeCell ref="H113:H117"/>
    <mergeCell ref="I113:I117"/>
    <mergeCell ref="J113:J117"/>
    <mergeCell ref="K113:K117"/>
    <mergeCell ref="J103:J107"/>
    <mergeCell ref="K103:K107"/>
    <mergeCell ref="L103:L107"/>
    <mergeCell ref="M103:M107"/>
    <mergeCell ref="A108:A112"/>
    <mergeCell ref="B108:B112"/>
    <mergeCell ref="C108:C112"/>
    <mergeCell ref="H108:H112"/>
    <mergeCell ref="I108:I112"/>
    <mergeCell ref="J108:J112"/>
    <mergeCell ref="V98:V102"/>
    <mergeCell ref="W98:W102"/>
    <mergeCell ref="X98:X102"/>
    <mergeCell ref="Y98:Y102"/>
    <mergeCell ref="Z98:Z102"/>
    <mergeCell ref="A103:A107"/>
    <mergeCell ref="B103:B107"/>
    <mergeCell ref="C103:C107"/>
    <mergeCell ref="H103:H107"/>
    <mergeCell ref="I103:I107"/>
    <mergeCell ref="L98:L102"/>
    <mergeCell ref="M98:M102"/>
    <mergeCell ref="N98:N102"/>
    <mergeCell ref="O98:O102"/>
    <mergeCell ref="P98:P102"/>
    <mergeCell ref="U98:U102"/>
    <mergeCell ref="K93:K97"/>
    <mergeCell ref="L93:L97"/>
    <mergeCell ref="M93:M97"/>
    <mergeCell ref="A98:A102"/>
    <mergeCell ref="B98:B102"/>
    <mergeCell ref="C98:C102"/>
    <mergeCell ref="H98:H102"/>
    <mergeCell ref="I98:I102"/>
    <mergeCell ref="J98:J102"/>
    <mergeCell ref="K98:K102"/>
    <mergeCell ref="A93:A97"/>
    <mergeCell ref="B93:B97"/>
    <mergeCell ref="C93:C97"/>
    <mergeCell ref="H93:H97"/>
    <mergeCell ref="I93:I97"/>
    <mergeCell ref="J93:J97"/>
    <mergeCell ref="H88:H92"/>
    <mergeCell ref="I88:I92"/>
    <mergeCell ref="J88:J92"/>
    <mergeCell ref="K88:K92"/>
    <mergeCell ref="L88:L92"/>
    <mergeCell ref="M88:M92"/>
    <mergeCell ref="D85:D86"/>
    <mergeCell ref="E85:E86"/>
    <mergeCell ref="F85:F86"/>
    <mergeCell ref="G85:G86"/>
    <mergeCell ref="A88:A92"/>
    <mergeCell ref="B88:B92"/>
    <mergeCell ref="C88:C92"/>
    <mergeCell ref="M78:M81"/>
    <mergeCell ref="A82:A87"/>
    <mergeCell ref="B82:B87"/>
    <mergeCell ref="C82:C87"/>
    <mergeCell ref="H82:H87"/>
    <mergeCell ref="I82:I87"/>
    <mergeCell ref="J82:J87"/>
    <mergeCell ref="K82:K87"/>
    <mergeCell ref="L82:L87"/>
    <mergeCell ref="M82:M87"/>
    <mergeCell ref="L72:L76"/>
    <mergeCell ref="M72:M76"/>
    <mergeCell ref="A77:A81"/>
    <mergeCell ref="B77:B81"/>
    <mergeCell ref="C77:C81"/>
    <mergeCell ref="H77:H81"/>
    <mergeCell ref="I78:I81"/>
    <mergeCell ref="J78:J81"/>
    <mergeCell ref="K78:K81"/>
    <mergeCell ref="L78:L81"/>
    <mergeCell ref="K67:K71"/>
    <mergeCell ref="L67:L71"/>
    <mergeCell ref="M67:M71"/>
    <mergeCell ref="A72:A76"/>
    <mergeCell ref="B72:B76"/>
    <mergeCell ref="C72:C76"/>
    <mergeCell ref="H72:H76"/>
    <mergeCell ref="I72:I76"/>
    <mergeCell ref="J72:J76"/>
    <mergeCell ref="K72:K76"/>
    <mergeCell ref="A67:A71"/>
    <mergeCell ref="B67:B71"/>
    <mergeCell ref="C67:C71"/>
    <mergeCell ref="H67:H71"/>
    <mergeCell ref="I67:I71"/>
    <mergeCell ref="J67:J71"/>
    <mergeCell ref="M57:M61"/>
    <mergeCell ref="A62:A66"/>
    <mergeCell ref="B62:B66"/>
    <mergeCell ref="C62:C66"/>
    <mergeCell ref="H62:H66"/>
    <mergeCell ref="I62:I66"/>
    <mergeCell ref="J62:J66"/>
    <mergeCell ref="K62:K66"/>
    <mergeCell ref="L62:L66"/>
    <mergeCell ref="M62:M66"/>
    <mergeCell ref="L52:L56"/>
    <mergeCell ref="M52:M56"/>
    <mergeCell ref="A57:A61"/>
    <mergeCell ref="B57:B61"/>
    <mergeCell ref="C57:C61"/>
    <mergeCell ref="H57:H61"/>
    <mergeCell ref="I57:I61"/>
    <mergeCell ref="J57:J61"/>
    <mergeCell ref="K57:K61"/>
    <mergeCell ref="L57:L61"/>
    <mergeCell ref="K47:K51"/>
    <mergeCell ref="L47:L51"/>
    <mergeCell ref="M47:M51"/>
    <mergeCell ref="A52:A56"/>
    <mergeCell ref="B52:B56"/>
    <mergeCell ref="C52:C56"/>
    <mergeCell ref="H52:H56"/>
    <mergeCell ref="I52:I56"/>
    <mergeCell ref="J52:J56"/>
    <mergeCell ref="K52:K56"/>
    <mergeCell ref="A47:A51"/>
    <mergeCell ref="B47:B51"/>
    <mergeCell ref="C47:C51"/>
    <mergeCell ref="H47:H51"/>
    <mergeCell ref="I47:I51"/>
    <mergeCell ref="J47:J51"/>
    <mergeCell ref="M37:M41"/>
    <mergeCell ref="A42:A46"/>
    <mergeCell ref="B42:B46"/>
    <mergeCell ref="C42:C46"/>
    <mergeCell ref="H42:H46"/>
    <mergeCell ref="I42:I46"/>
    <mergeCell ref="J42:J46"/>
    <mergeCell ref="K42:K46"/>
    <mergeCell ref="L42:L46"/>
    <mergeCell ref="M42:M46"/>
    <mergeCell ref="L32:L36"/>
    <mergeCell ref="A37:A41"/>
    <mergeCell ref="B37:B41"/>
    <mergeCell ref="C37:C41"/>
    <mergeCell ref="H37:H41"/>
    <mergeCell ref="I37:I41"/>
    <mergeCell ref="J37:J41"/>
    <mergeCell ref="K37:K41"/>
    <mergeCell ref="L37:L41"/>
    <mergeCell ref="K27:K31"/>
    <mergeCell ref="L27:L31"/>
    <mergeCell ref="M27:M31"/>
    <mergeCell ref="A32:A36"/>
    <mergeCell ref="B32:B36"/>
    <mergeCell ref="C32:C36"/>
    <mergeCell ref="H32:H36"/>
    <mergeCell ref="I32:I36"/>
    <mergeCell ref="J32:J36"/>
    <mergeCell ref="K32:K36"/>
    <mergeCell ref="A27:A31"/>
    <mergeCell ref="B27:B31"/>
    <mergeCell ref="C27:C31"/>
    <mergeCell ref="H27:H31"/>
    <mergeCell ref="I27:I31"/>
    <mergeCell ref="J27:J31"/>
    <mergeCell ref="M17:M21"/>
    <mergeCell ref="A22:A26"/>
    <mergeCell ref="B22:B26"/>
    <mergeCell ref="C22:C26"/>
    <mergeCell ref="H22:H26"/>
    <mergeCell ref="I22:I26"/>
    <mergeCell ref="J22:J26"/>
    <mergeCell ref="K22:K26"/>
    <mergeCell ref="L22:L26"/>
    <mergeCell ref="M22:M26"/>
    <mergeCell ref="L12:L16"/>
    <mergeCell ref="M12:M16"/>
    <mergeCell ref="A17:A21"/>
    <mergeCell ref="B17:B21"/>
    <mergeCell ref="C17:C21"/>
    <mergeCell ref="H17:H21"/>
    <mergeCell ref="I17:I21"/>
    <mergeCell ref="J17:J21"/>
    <mergeCell ref="K17:K21"/>
    <mergeCell ref="L17:L21"/>
    <mergeCell ref="K7:K11"/>
    <mergeCell ref="L7:L11"/>
    <mergeCell ref="M7:M11"/>
    <mergeCell ref="A12:A16"/>
    <mergeCell ref="B12:B16"/>
    <mergeCell ref="C12:C16"/>
    <mergeCell ref="H12:H16"/>
    <mergeCell ref="I12:I16"/>
    <mergeCell ref="J12:J16"/>
    <mergeCell ref="K12:K16"/>
    <mergeCell ref="A7:A11"/>
    <mergeCell ref="B7:B11"/>
    <mergeCell ref="C7:C11"/>
    <mergeCell ref="H7:H11"/>
    <mergeCell ref="I7:I11"/>
    <mergeCell ref="J7:J11"/>
    <mergeCell ref="J1:M1"/>
    <mergeCell ref="A3:M3"/>
    <mergeCell ref="A5:A6"/>
    <mergeCell ref="B5:B6"/>
    <mergeCell ref="C5:C6"/>
    <mergeCell ref="D5:G5"/>
    <mergeCell ref="H5:K5"/>
    <mergeCell ref="L5:L6"/>
    <mergeCell ref="M5:M6"/>
  </mergeCells>
  <pageMargins left="0.70866141732283472" right="0.70866141732283472" top="0.74803149606299213" bottom="0.74803149606299213" header="0.31496062992125984" footer="0.31496062992125984"/>
  <pageSetup paperSize="9" scale="49" fitToHeight="0" orientation="portrait" r:id="rId1"/>
  <rowBreaks count="5" manualBreakCount="5">
    <brk id="71" max="12" man="1"/>
    <brk id="127" max="12" man="1"/>
    <brk id="172" max="12" man="1"/>
    <brk id="263" max="12" man="1"/>
    <brk id="3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28EE4-5E8E-4891-8C11-7B9CC37FCFC0}">
  <sheetPr>
    <tabColor indexed="13"/>
  </sheetPr>
  <dimension ref="A1:M32"/>
  <sheetViews>
    <sheetView workbookViewId="0">
      <selection activeCell="B15" sqref="B15:B19"/>
    </sheetView>
  </sheetViews>
  <sheetFormatPr defaultRowHeight="15" x14ac:dyDescent="0.25"/>
  <cols>
    <col min="1" max="1" width="5.42578125" style="28" customWidth="1"/>
    <col min="2" max="2" width="35.42578125" style="28" customWidth="1"/>
    <col min="3" max="3" width="12.28515625" style="28" customWidth="1"/>
    <col min="4" max="4" width="9.140625" style="28"/>
    <col min="5" max="5" width="12" style="28" customWidth="1"/>
    <col min="6" max="6" width="12.140625" style="28" customWidth="1"/>
    <col min="7" max="9" width="9.140625" style="28"/>
    <col min="10" max="10" width="10" style="28" customWidth="1"/>
    <col min="11" max="11" width="9.5703125" style="28" customWidth="1"/>
    <col min="12" max="12" width="12" style="28" customWidth="1"/>
    <col min="13" max="13" width="21" style="28" customWidth="1"/>
    <col min="14" max="256" width="9.140625" style="28"/>
    <col min="257" max="257" width="5.42578125" style="28" customWidth="1"/>
    <col min="258" max="258" width="35.42578125" style="28" customWidth="1"/>
    <col min="259" max="259" width="12.28515625" style="28" customWidth="1"/>
    <col min="260" max="260" width="9.140625" style="28"/>
    <col min="261" max="261" width="12" style="28" customWidth="1"/>
    <col min="262" max="262" width="12.140625" style="28" customWidth="1"/>
    <col min="263" max="265" width="9.140625" style="28"/>
    <col min="266" max="266" width="10" style="28" customWidth="1"/>
    <col min="267" max="267" width="9.5703125" style="28" customWidth="1"/>
    <col min="268" max="268" width="12" style="28" customWidth="1"/>
    <col min="269" max="269" width="21" style="28" customWidth="1"/>
    <col min="270" max="512" width="9.140625" style="28"/>
    <col min="513" max="513" width="5.42578125" style="28" customWidth="1"/>
    <col min="514" max="514" width="35.42578125" style="28" customWidth="1"/>
    <col min="515" max="515" width="12.28515625" style="28" customWidth="1"/>
    <col min="516" max="516" width="9.140625" style="28"/>
    <col min="517" max="517" width="12" style="28" customWidth="1"/>
    <col min="518" max="518" width="12.140625" style="28" customWidth="1"/>
    <col min="519" max="521" width="9.140625" style="28"/>
    <col min="522" max="522" width="10" style="28" customWidth="1"/>
    <col min="523" max="523" width="9.5703125" style="28" customWidth="1"/>
    <col min="524" max="524" width="12" style="28" customWidth="1"/>
    <col min="525" max="525" width="21" style="28" customWidth="1"/>
    <col min="526" max="768" width="9.140625" style="28"/>
    <col min="769" max="769" width="5.42578125" style="28" customWidth="1"/>
    <col min="770" max="770" width="35.42578125" style="28" customWidth="1"/>
    <col min="771" max="771" width="12.28515625" style="28" customWidth="1"/>
    <col min="772" max="772" width="9.140625" style="28"/>
    <col min="773" max="773" width="12" style="28" customWidth="1"/>
    <col min="774" max="774" width="12.140625" style="28" customWidth="1"/>
    <col min="775" max="777" width="9.140625" style="28"/>
    <col min="778" max="778" width="10" style="28" customWidth="1"/>
    <col min="779" max="779" width="9.5703125" style="28" customWidth="1"/>
    <col min="780" max="780" width="12" style="28" customWidth="1"/>
    <col min="781" max="781" width="21" style="28" customWidth="1"/>
    <col min="782" max="1024" width="9.140625" style="28"/>
    <col min="1025" max="1025" width="5.42578125" style="28" customWidth="1"/>
    <col min="1026" max="1026" width="35.42578125" style="28" customWidth="1"/>
    <col min="1027" max="1027" width="12.28515625" style="28" customWidth="1"/>
    <col min="1028" max="1028" width="9.140625" style="28"/>
    <col min="1029" max="1029" width="12" style="28" customWidth="1"/>
    <col min="1030" max="1030" width="12.140625" style="28" customWidth="1"/>
    <col min="1031" max="1033" width="9.140625" style="28"/>
    <col min="1034" max="1034" width="10" style="28" customWidth="1"/>
    <col min="1035" max="1035" width="9.5703125" style="28" customWidth="1"/>
    <col min="1036" max="1036" width="12" style="28" customWidth="1"/>
    <col min="1037" max="1037" width="21" style="28" customWidth="1"/>
    <col min="1038" max="1280" width="9.140625" style="28"/>
    <col min="1281" max="1281" width="5.42578125" style="28" customWidth="1"/>
    <col min="1282" max="1282" width="35.42578125" style="28" customWidth="1"/>
    <col min="1283" max="1283" width="12.28515625" style="28" customWidth="1"/>
    <col min="1284" max="1284" width="9.140625" style="28"/>
    <col min="1285" max="1285" width="12" style="28" customWidth="1"/>
    <col min="1286" max="1286" width="12.140625" style="28" customWidth="1"/>
    <col min="1287" max="1289" width="9.140625" style="28"/>
    <col min="1290" max="1290" width="10" style="28" customWidth="1"/>
    <col min="1291" max="1291" width="9.5703125" style="28" customWidth="1"/>
    <col min="1292" max="1292" width="12" style="28" customWidth="1"/>
    <col min="1293" max="1293" width="21" style="28" customWidth="1"/>
    <col min="1294" max="1536" width="9.140625" style="28"/>
    <col min="1537" max="1537" width="5.42578125" style="28" customWidth="1"/>
    <col min="1538" max="1538" width="35.42578125" style="28" customWidth="1"/>
    <col min="1539" max="1539" width="12.28515625" style="28" customWidth="1"/>
    <col min="1540" max="1540" width="9.140625" style="28"/>
    <col min="1541" max="1541" width="12" style="28" customWidth="1"/>
    <col min="1542" max="1542" width="12.140625" style="28" customWidth="1"/>
    <col min="1543" max="1545" width="9.140625" style="28"/>
    <col min="1546" max="1546" width="10" style="28" customWidth="1"/>
    <col min="1547" max="1547" width="9.5703125" style="28" customWidth="1"/>
    <col min="1548" max="1548" width="12" style="28" customWidth="1"/>
    <col min="1549" max="1549" width="21" style="28" customWidth="1"/>
    <col min="1550" max="1792" width="9.140625" style="28"/>
    <col min="1793" max="1793" width="5.42578125" style="28" customWidth="1"/>
    <col min="1794" max="1794" width="35.42578125" style="28" customWidth="1"/>
    <col min="1795" max="1795" width="12.28515625" style="28" customWidth="1"/>
    <col min="1796" max="1796" width="9.140625" style="28"/>
    <col min="1797" max="1797" width="12" style="28" customWidth="1"/>
    <col min="1798" max="1798" width="12.140625" style="28" customWidth="1"/>
    <col min="1799" max="1801" width="9.140625" style="28"/>
    <col min="1802" max="1802" width="10" style="28" customWidth="1"/>
    <col min="1803" max="1803" width="9.5703125" style="28" customWidth="1"/>
    <col min="1804" max="1804" width="12" style="28" customWidth="1"/>
    <col min="1805" max="1805" width="21" style="28" customWidth="1"/>
    <col min="1806" max="2048" width="9.140625" style="28"/>
    <col min="2049" max="2049" width="5.42578125" style="28" customWidth="1"/>
    <col min="2050" max="2050" width="35.42578125" style="28" customWidth="1"/>
    <col min="2051" max="2051" width="12.28515625" style="28" customWidth="1"/>
    <col min="2052" max="2052" width="9.140625" style="28"/>
    <col min="2053" max="2053" width="12" style="28" customWidth="1"/>
    <col min="2054" max="2054" width="12.140625" style="28" customWidth="1"/>
    <col min="2055" max="2057" width="9.140625" style="28"/>
    <col min="2058" max="2058" width="10" style="28" customWidth="1"/>
    <col min="2059" max="2059" width="9.5703125" style="28" customWidth="1"/>
    <col min="2060" max="2060" width="12" style="28" customWidth="1"/>
    <col min="2061" max="2061" width="21" style="28" customWidth="1"/>
    <col min="2062" max="2304" width="9.140625" style="28"/>
    <col min="2305" max="2305" width="5.42578125" style="28" customWidth="1"/>
    <col min="2306" max="2306" width="35.42578125" style="28" customWidth="1"/>
    <col min="2307" max="2307" width="12.28515625" style="28" customWidth="1"/>
    <col min="2308" max="2308" width="9.140625" style="28"/>
    <col min="2309" max="2309" width="12" style="28" customWidth="1"/>
    <col min="2310" max="2310" width="12.140625" style="28" customWidth="1"/>
    <col min="2311" max="2313" width="9.140625" style="28"/>
    <col min="2314" max="2314" width="10" style="28" customWidth="1"/>
    <col min="2315" max="2315" width="9.5703125" style="28" customWidth="1"/>
    <col min="2316" max="2316" width="12" style="28" customWidth="1"/>
    <col min="2317" max="2317" width="21" style="28" customWidth="1"/>
    <col min="2318" max="2560" width="9.140625" style="28"/>
    <col min="2561" max="2561" width="5.42578125" style="28" customWidth="1"/>
    <col min="2562" max="2562" width="35.42578125" style="28" customWidth="1"/>
    <col min="2563" max="2563" width="12.28515625" style="28" customWidth="1"/>
    <col min="2564" max="2564" width="9.140625" style="28"/>
    <col min="2565" max="2565" width="12" style="28" customWidth="1"/>
    <col min="2566" max="2566" width="12.140625" style="28" customWidth="1"/>
    <col min="2567" max="2569" width="9.140625" style="28"/>
    <col min="2570" max="2570" width="10" style="28" customWidth="1"/>
    <col min="2571" max="2571" width="9.5703125" style="28" customWidth="1"/>
    <col min="2572" max="2572" width="12" style="28" customWidth="1"/>
    <col min="2573" max="2573" width="21" style="28" customWidth="1"/>
    <col min="2574" max="2816" width="9.140625" style="28"/>
    <col min="2817" max="2817" width="5.42578125" style="28" customWidth="1"/>
    <col min="2818" max="2818" width="35.42578125" style="28" customWidth="1"/>
    <col min="2819" max="2819" width="12.28515625" style="28" customWidth="1"/>
    <col min="2820" max="2820" width="9.140625" style="28"/>
    <col min="2821" max="2821" width="12" style="28" customWidth="1"/>
    <col min="2822" max="2822" width="12.140625" style="28" customWidth="1"/>
    <col min="2823" max="2825" width="9.140625" style="28"/>
    <col min="2826" max="2826" width="10" style="28" customWidth="1"/>
    <col min="2827" max="2827" width="9.5703125" style="28" customWidth="1"/>
    <col min="2828" max="2828" width="12" style="28" customWidth="1"/>
    <col min="2829" max="2829" width="21" style="28" customWidth="1"/>
    <col min="2830" max="3072" width="9.140625" style="28"/>
    <col min="3073" max="3073" width="5.42578125" style="28" customWidth="1"/>
    <col min="3074" max="3074" width="35.42578125" style="28" customWidth="1"/>
    <col min="3075" max="3075" width="12.28515625" style="28" customWidth="1"/>
    <col min="3076" max="3076" width="9.140625" style="28"/>
    <col min="3077" max="3077" width="12" style="28" customWidth="1"/>
    <col min="3078" max="3078" width="12.140625" style="28" customWidth="1"/>
    <col min="3079" max="3081" width="9.140625" style="28"/>
    <col min="3082" max="3082" width="10" style="28" customWidth="1"/>
    <col min="3083" max="3083" width="9.5703125" style="28" customWidth="1"/>
    <col min="3084" max="3084" width="12" style="28" customWidth="1"/>
    <col min="3085" max="3085" width="21" style="28" customWidth="1"/>
    <col min="3086" max="3328" width="9.140625" style="28"/>
    <col min="3329" max="3329" width="5.42578125" style="28" customWidth="1"/>
    <col min="3330" max="3330" width="35.42578125" style="28" customWidth="1"/>
    <col min="3331" max="3331" width="12.28515625" style="28" customWidth="1"/>
    <col min="3332" max="3332" width="9.140625" style="28"/>
    <col min="3333" max="3333" width="12" style="28" customWidth="1"/>
    <col min="3334" max="3334" width="12.140625" style="28" customWidth="1"/>
    <col min="3335" max="3337" width="9.140625" style="28"/>
    <col min="3338" max="3338" width="10" style="28" customWidth="1"/>
    <col min="3339" max="3339" width="9.5703125" style="28" customWidth="1"/>
    <col min="3340" max="3340" width="12" style="28" customWidth="1"/>
    <col min="3341" max="3341" width="21" style="28" customWidth="1"/>
    <col min="3342" max="3584" width="9.140625" style="28"/>
    <col min="3585" max="3585" width="5.42578125" style="28" customWidth="1"/>
    <col min="3586" max="3586" width="35.42578125" style="28" customWidth="1"/>
    <col min="3587" max="3587" width="12.28515625" style="28" customWidth="1"/>
    <col min="3588" max="3588" width="9.140625" style="28"/>
    <col min="3589" max="3589" width="12" style="28" customWidth="1"/>
    <col min="3590" max="3590" width="12.140625" style="28" customWidth="1"/>
    <col min="3591" max="3593" width="9.140625" style="28"/>
    <col min="3594" max="3594" width="10" style="28" customWidth="1"/>
    <col min="3595" max="3595" width="9.5703125" style="28" customWidth="1"/>
    <col min="3596" max="3596" width="12" style="28" customWidth="1"/>
    <col min="3597" max="3597" width="21" style="28" customWidth="1"/>
    <col min="3598" max="3840" width="9.140625" style="28"/>
    <col min="3841" max="3841" width="5.42578125" style="28" customWidth="1"/>
    <col min="3842" max="3842" width="35.42578125" style="28" customWidth="1"/>
    <col min="3843" max="3843" width="12.28515625" style="28" customWidth="1"/>
    <col min="3844" max="3844" width="9.140625" style="28"/>
    <col min="3845" max="3845" width="12" style="28" customWidth="1"/>
    <col min="3846" max="3846" width="12.140625" style="28" customWidth="1"/>
    <col min="3847" max="3849" width="9.140625" style="28"/>
    <col min="3850" max="3850" width="10" style="28" customWidth="1"/>
    <col min="3851" max="3851" width="9.5703125" style="28" customWidth="1"/>
    <col min="3852" max="3852" width="12" style="28" customWidth="1"/>
    <col min="3853" max="3853" width="21" style="28" customWidth="1"/>
    <col min="3854" max="4096" width="9.140625" style="28"/>
    <col min="4097" max="4097" width="5.42578125" style="28" customWidth="1"/>
    <col min="4098" max="4098" width="35.42578125" style="28" customWidth="1"/>
    <col min="4099" max="4099" width="12.28515625" style="28" customWidth="1"/>
    <col min="4100" max="4100" width="9.140625" style="28"/>
    <col min="4101" max="4101" width="12" style="28" customWidth="1"/>
    <col min="4102" max="4102" width="12.140625" style="28" customWidth="1"/>
    <col min="4103" max="4105" width="9.140625" style="28"/>
    <col min="4106" max="4106" width="10" style="28" customWidth="1"/>
    <col min="4107" max="4107" width="9.5703125" style="28" customWidth="1"/>
    <col min="4108" max="4108" width="12" style="28" customWidth="1"/>
    <col min="4109" max="4109" width="21" style="28" customWidth="1"/>
    <col min="4110" max="4352" width="9.140625" style="28"/>
    <col min="4353" max="4353" width="5.42578125" style="28" customWidth="1"/>
    <col min="4354" max="4354" width="35.42578125" style="28" customWidth="1"/>
    <col min="4355" max="4355" width="12.28515625" style="28" customWidth="1"/>
    <col min="4356" max="4356" width="9.140625" style="28"/>
    <col min="4357" max="4357" width="12" style="28" customWidth="1"/>
    <col min="4358" max="4358" width="12.140625" style="28" customWidth="1"/>
    <col min="4359" max="4361" width="9.140625" style="28"/>
    <col min="4362" max="4362" width="10" style="28" customWidth="1"/>
    <col min="4363" max="4363" width="9.5703125" style="28" customWidth="1"/>
    <col min="4364" max="4364" width="12" style="28" customWidth="1"/>
    <col min="4365" max="4365" width="21" style="28" customWidth="1"/>
    <col min="4366" max="4608" width="9.140625" style="28"/>
    <col min="4609" max="4609" width="5.42578125" style="28" customWidth="1"/>
    <col min="4610" max="4610" width="35.42578125" style="28" customWidth="1"/>
    <col min="4611" max="4611" width="12.28515625" style="28" customWidth="1"/>
    <col min="4612" max="4612" width="9.140625" style="28"/>
    <col min="4613" max="4613" width="12" style="28" customWidth="1"/>
    <col min="4614" max="4614" width="12.140625" style="28" customWidth="1"/>
    <col min="4615" max="4617" width="9.140625" style="28"/>
    <col min="4618" max="4618" width="10" style="28" customWidth="1"/>
    <col min="4619" max="4619" width="9.5703125" style="28" customWidth="1"/>
    <col min="4620" max="4620" width="12" style="28" customWidth="1"/>
    <col min="4621" max="4621" width="21" style="28" customWidth="1"/>
    <col min="4622" max="4864" width="9.140625" style="28"/>
    <col min="4865" max="4865" width="5.42578125" style="28" customWidth="1"/>
    <col min="4866" max="4866" width="35.42578125" style="28" customWidth="1"/>
    <col min="4867" max="4867" width="12.28515625" style="28" customWidth="1"/>
    <col min="4868" max="4868" width="9.140625" style="28"/>
    <col min="4869" max="4869" width="12" style="28" customWidth="1"/>
    <col min="4870" max="4870" width="12.140625" style="28" customWidth="1"/>
    <col min="4871" max="4873" width="9.140625" style="28"/>
    <col min="4874" max="4874" width="10" style="28" customWidth="1"/>
    <col min="4875" max="4875" width="9.5703125" style="28" customWidth="1"/>
    <col min="4876" max="4876" width="12" style="28" customWidth="1"/>
    <col min="4877" max="4877" width="21" style="28" customWidth="1"/>
    <col min="4878" max="5120" width="9.140625" style="28"/>
    <col min="5121" max="5121" width="5.42578125" style="28" customWidth="1"/>
    <col min="5122" max="5122" width="35.42578125" style="28" customWidth="1"/>
    <col min="5123" max="5123" width="12.28515625" style="28" customWidth="1"/>
    <col min="5124" max="5124" width="9.140625" style="28"/>
    <col min="5125" max="5125" width="12" style="28" customWidth="1"/>
    <col min="5126" max="5126" width="12.140625" style="28" customWidth="1"/>
    <col min="5127" max="5129" width="9.140625" style="28"/>
    <col min="5130" max="5130" width="10" style="28" customWidth="1"/>
    <col min="5131" max="5131" width="9.5703125" style="28" customWidth="1"/>
    <col min="5132" max="5132" width="12" style="28" customWidth="1"/>
    <col min="5133" max="5133" width="21" style="28" customWidth="1"/>
    <col min="5134" max="5376" width="9.140625" style="28"/>
    <col min="5377" max="5377" width="5.42578125" style="28" customWidth="1"/>
    <col min="5378" max="5378" width="35.42578125" style="28" customWidth="1"/>
    <col min="5379" max="5379" width="12.28515625" style="28" customWidth="1"/>
    <col min="5380" max="5380" width="9.140625" style="28"/>
    <col min="5381" max="5381" width="12" style="28" customWidth="1"/>
    <col min="5382" max="5382" width="12.140625" style="28" customWidth="1"/>
    <col min="5383" max="5385" width="9.140625" style="28"/>
    <col min="5386" max="5386" width="10" style="28" customWidth="1"/>
    <col min="5387" max="5387" width="9.5703125" style="28" customWidth="1"/>
    <col min="5388" max="5388" width="12" style="28" customWidth="1"/>
    <col min="5389" max="5389" width="21" style="28" customWidth="1"/>
    <col min="5390" max="5632" width="9.140625" style="28"/>
    <col min="5633" max="5633" width="5.42578125" style="28" customWidth="1"/>
    <col min="5634" max="5634" width="35.42578125" style="28" customWidth="1"/>
    <col min="5635" max="5635" width="12.28515625" style="28" customWidth="1"/>
    <col min="5636" max="5636" width="9.140625" style="28"/>
    <col min="5637" max="5637" width="12" style="28" customWidth="1"/>
    <col min="5638" max="5638" width="12.140625" style="28" customWidth="1"/>
    <col min="5639" max="5641" width="9.140625" style="28"/>
    <col min="5642" max="5642" width="10" style="28" customWidth="1"/>
    <col min="5643" max="5643" width="9.5703125" style="28" customWidth="1"/>
    <col min="5644" max="5644" width="12" style="28" customWidth="1"/>
    <col min="5645" max="5645" width="21" style="28" customWidth="1"/>
    <col min="5646" max="5888" width="9.140625" style="28"/>
    <col min="5889" max="5889" width="5.42578125" style="28" customWidth="1"/>
    <col min="5890" max="5890" width="35.42578125" style="28" customWidth="1"/>
    <col min="5891" max="5891" width="12.28515625" style="28" customWidth="1"/>
    <col min="5892" max="5892" width="9.140625" style="28"/>
    <col min="5893" max="5893" width="12" style="28" customWidth="1"/>
    <col min="5894" max="5894" width="12.140625" style="28" customWidth="1"/>
    <col min="5895" max="5897" width="9.140625" style="28"/>
    <col min="5898" max="5898" width="10" style="28" customWidth="1"/>
    <col min="5899" max="5899" width="9.5703125" style="28" customWidth="1"/>
    <col min="5900" max="5900" width="12" style="28" customWidth="1"/>
    <col min="5901" max="5901" width="21" style="28" customWidth="1"/>
    <col min="5902" max="6144" width="9.140625" style="28"/>
    <col min="6145" max="6145" width="5.42578125" style="28" customWidth="1"/>
    <col min="6146" max="6146" width="35.42578125" style="28" customWidth="1"/>
    <col min="6147" max="6147" width="12.28515625" style="28" customWidth="1"/>
    <col min="6148" max="6148" width="9.140625" style="28"/>
    <col min="6149" max="6149" width="12" style="28" customWidth="1"/>
    <col min="6150" max="6150" width="12.140625" style="28" customWidth="1"/>
    <col min="6151" max="6153" width="9.140625" style="28"/>
    <col min="6154" max="6154" width="10" style="28" customWidth="1"/>
    <col min="6155" max="6155" width="9.5703125" style="28" customWidth="1"/>
    <col min="6156" max="6156" width="12" style="28" customWidth="1"/>
    <col min="6157" max="6157" width="21" style="28" customWidth="1"/>
    <col min="6158" max="6400" width="9.140625" style="28"/>
    <col min="6401" max="6401" width="5.42578125" style="28" customWidth="1"/>
    <col min="6402" max="6402" width="35.42578125" style="28" customWidth="1"/>
    <col min="6403" max="6403" width="12.28515625" style="28" customWidth="1"/>
    <col min="6404" max="6404" width="9.140625" style="28"/>
    <col min="6405" max="6405" width="12" style="28" customWidth="1"/>
    <col min="6406" max="6406" width="12.140625" style="28" customWidth="1"/>
    <col min="6407" max="6409" width="9.140625" style="28"/>
    <col min="6410" max="6410" width="10" style="28" customWidth="1"/>
    <col min="6411" max="6411" width="9.5703125" style="28" customWidth="1"/>
    <col min="6412" max="6412" width="12" style="28" customWidth="1"/>
    <col min="6413" max="6413" width="21" style="28" customWidth="1"/>
    <col min="6414" max="6656" width="9.140625" style="28"/>
    <col min="6657" max="6657" width="5.42578125" style="28" customWidth="1"/>
    <col min="6658" max="6658" width="35.42578125" style="28" customWidth="1"/>
    <col min="6659" max="6659" width="12.28515625" style="28" customWidth="1"/>
    <col min="6660" max="6660" width="9.140625" style="28"/>
    <col min="6661" max="6661" width="12" style="28" customWidth="1"/>
    <col min="6662" max="6662" width="12.140625" style="28" customWidth="1"/>
    <col min="6663" max="6665" width="9.140625" style="28"/>
    <col min="6666" max="6666" width="10" style="28" customWidth="1"/>
    <col min="6667" max="6667" width="9.5703125" style="28" customWidth="1"/>
    <col min="6668" max="6668" width="12" style="28" customWidth="1"/>
    <col min="6669" max="6669" width="21" style="28" customWidth="1"/>
    <col min="6670" max="6912" width="9.140625" style="28"/>
    <col min="6913" max="6913" width="5.42578125" style="28" customWidth="1"/>
    <col min="6914" max="6914" width="35.42578125" style="28" customWidth="1"/>
    <col min="6915" max="6915" width="12.28515625" style="28" customWidth="1"/>
    <col min="6916" max="6916" width="9.140625" style="28"/>
    <col min="6917" max="6917" width="12" style="28" customWidth="1"/>
    <col min="6918" max="6918" width="12.140625" style="28" customWidth="1"/>
    <col min="6919" max="6921" width="9.140625" style="28"/>
    <col min="6922" max="6922" width="10" style="28" customWidth="1"/>
    <col min="6923" max="6923" width="9.5703125" style="28" customWidth="1"/>
    <col min="6924" max="6924" width="12" style="28" customWidth="1"/>
    <col min="6925" max="6925" width="21" style="28" customWidth="1"/>
    <col min="6926" max="7168" width="9.140625" style="28"/>
    <col min="7169" max="7169" width="5.42578125" style="28" customWidth="1"/>
    <col min="7170" max="7170" width="35.42578125" style="28" customWidth="1"/>
    <col min="7171" max="7171" width="12.28515625" style="28" customWidth="1"/>
    <col min="7172" max="7172" width="9.140625" style="28"/>
    <col min="7173" max="7173" width="12" style="28" customWidth="1"/>
    <col min="7174" max="7174" width="12.140625" style="28" customWidth="1"/>
    <col min="7175" max="7177" width="9.140625" style="28"/>
    <col min="7178" max="7178" width="10" style="28" customWidth="1"/>
    <col min="7179" max="7179" width="9.5703125" style="28" customWidth="1"/>
    <col min="7180" max="7180" width="12" style="28" customWidth="1"/>
    <col min="7181" max="7181" width="21" style="28" customWidth="1"/>
    <col min="7182" max="7424" width="9.140625" style="28"/>
    <col min="7425" max="7425" width="5.42578125" style="28" customWidth="1"/>
    <col min="7426" max="7426" width="35.42578125" style="28" customWidth="1"/>
    <col min="7427" max="7427" width="12.28515625" style="28" customWidth="1"/>
    <col min="7428" max="7428" width="9.140625" style="28"/>
    <col min="7429" max="7429" width="12" style="28" customWidth="1"/>
    <col min="7430" max="7430" width="12.140625" style="28" customWidth="1"/>
    <col min="7431" max="7433" width="9.140625" style="28"/>
    <col min="7434" max="7434" width="10" style="28" customWidth="1"/>
    <col min="7435" max="7435" width="9.5703125" style="28" customWidth="1"/>
    <col min="7436" max="7436" width="12" style="28" customWidth="1"/>
    <col min="7437" max="7437" width="21" style="28" customWidth="1"/>
    <col min="7438" max="7680" width="9.140625" style="28"/>
    <col min="7681" max="7681" width="5.42578125" style="28" customWidth="1"/>
    <col min="7682" max="7682" width="35.42578125" style="28" customWidth="1"/>
    <col min="7683" max="7683" width="12.28515625" style="28" customWidth="1"/>
    <col min="7684" max="7684" width="9.140625" style="28"/>
    <col min="7685" max="7685" width="12" style="28" customWidth="1"/>
    <col min="7686" max="7686" width="12.140625" style="28" customWidth="1"/>
    <col min="7687" max="7689" width="9.140625" style="28"/>
    <col min="7690" max="7690" width="10" style="28" customWidth="1"/>
    <col min="7691" max="7691" width="9.5703125" style="28" customWidth="1"/>
    <col min="7692" max="7692" width="12" style="28" customWidth="1"/>
    <col min="7693" max="7693" width="21" style="28" customWidth="1"/>
    <col min="7694" max="7936" width="9.140625" style="28"/>
    <col min="7937" max="7937" width="5.42578125" style="28" customWidth="1"/>
    <col min="7938" max="7938" width="35.42578125" style="28" customWidth="1"/>
    <col min="7939" max="7939" width="12.28515625" style="28" customWidth="1"/>
    <col min="7940" max="7940" width="9.140625" style="28"/>
    <col min="7941" max="7941" width="12" style="28" customWidth="1"/>
    <col min="7942" max="7942" width="12.140625" style="28" customWidth="1"/>
    <col min="7943" max="7945" width="9.140625" style="28"/>
    <col min="7946" max="7946" width="10" style="28" customWidth="1"/>
    <col min="7947" max="7947" width="9.5703125" style="28" customWidth="1"/>
    <col min="7948" max="7948" width="12" style="28" customWidth="1"/>
    <col min="7949" max="7949" width="21" style="28" customWidth="1"/>
    <col min="7950" max="8192" width="9.140625" style="28"/>
    <col min="8193" max="8193" width="5.42578125" style="28" customWidth="1"/>
    <col min="8194" max="8194" width="35.42578125" style="28" customWidth="1"/>
    <col min="8195" max="8195" width="12.28515625" style="28" customWidth="1"/>
    <col min="8196" max="8196" width="9.140625" style="28"/>
    <col min="8197" max="8197" width="12" style="28" customWidth="1"/>
    <col min="8198" max="8198" width="12.140625" style="28" customWidth="1"/>
    <col min="8199" max="8201" width="9.140625" style="28"/>
    <col min="8202" max="8202" width="10" style="28" customWidth="1"/>
    <col min="8203" max="8203" width="9.5703125" style="28" customWidth="1"/>
    <col min="8204" max="8204" width="12" style="28" customWidth="1"/>
    <col min="8205" max="8205" width="21" style="28" customWidth="1"/>
    <col min="8206" max="8448" width="9.140625" style="28"/>
    <col min="8449" max="8449" width="5.42578125" style="28" customWidth="1"/>
    <col min="8450" max="8450" width="35.42578125" style="28" customWidth="1"/>
    <col min="8451" max="8451" width="12.28515625" style="28" customWidth="1"/>
    <col min="8452" max="8452" width="9.140625" style="28"/>
    <col min="8453" max="8453" width="12" style="28" customWidth="1"/>
    <col min="8454" max="8454" width="12.140625" style="28" customWidth="1"/>
    <col min="8455" max="8457" width="9.140625" style="28"/>
    <col min="8458" max="8458" width="10" style="28" customWidth="1"/>
    <col min="8459" max="8459" width="9.5703125" style="28" customWidth="1"/>
    <col min="8460" max="8460" width="12" style="28" customWidth="1"/>
    <col min="8461" max="8461" width="21" style="28" customWidth="1"/>
    <col min="8462" max="8704" width="9.140625" style="28"/>
    <col min="8705" max="8705" width="5.42578125" style="28" customWidth="1"/>
    <col min="8706" max="8706" width="35.42578125" style="28" customWidth="1"/>
    <col min="8707" max="8707" width="12.28515625" style="28" customWidth="1"/>
    <col min="8708" max="8708" width="9.140625" style="28"/>
    <col min="8709" max="8709" width="12" style="28" customWidth="1"/>
    <col min="8710" max="8710" width="12.140625" style="28" customWidth="1"/>
    <col min="8711" max="8713" width="9.140625" style="28"/>
    <col min="8714" max="8714" width="10" style="28" customWidth="1"/>
    <col min="8715" max="8715" width="9.5703125" style="28" customWidth="1"/>
    <col min="8716" max="8716" width="12" style="28" customWidth="1"/>
    <col min="8717" max="8717" width="21" style="28" customWidth="1"/>
    <col min="8718" max="8960" width="9.140625" style="28"/>
    <col min="8961" max="8961" width="5.42578125" style="28" customWidth="1"/>
    <col min="8962" max="8962" width="35.42578125" style="28" customWidth="1"/>
    <col min="8963" max="8963" width="12.28515625" style="28" customWidth="1"/>
    <col min="8964" max="8964" width="9.140625" style="28"/>
    <col min="8965" max="8965" width="12" style="28" customWidth="1"/>
    <col min="8966" max="8966" width="12.140625" style="28" customWidth="1"/>
    <col min="8967" max="8969" width="9.140625" style="28"/>
    <col min="8970" max="8970" width="10" style="28" customWidth="1"/>
    <col min="8971" max="8971" width="9.5703125" style="28" customWidth="1"/>
    <col min="8972" max="8972" width="12" style="28" customWidth="1"/>
    <col min="8973" max="8973" width="21" style="28" customWidth="1"/>
    <col min="8974" max="9216" width="9.140625" style="28"/>
    <col min="9217" max="9217" width="5.42578125" style="28" customWidth="1"/>
    <col min="9218" max="9218" width="35.42578125" style="28" customWidth="1"/>
    <col min="9219" max="9219" width="12.28515625" style="28" customWidth="1"/>
    <col min="9220" max="9220" width="9.140625" style="28"/>
    <col min="9221" max="9221" width="12" style="28" customWidth="1"/>
    <col min="9222" max="9222" width="12.140625" style="28" customWidth="1"/>
    <col min="9223" max="9225" width="9.140625" style="28"/>
    <col min="9226" max="9226" width="10" style="28" customWidth="1"/>
    <col min="9227" max="9227" width="9.5703125" style="28" customWidth="1"/>
    <col min="9228" max="9228" width="12" style="28" customWidth="1"/>
    <col min="9229" max="9229" width="21" style="28" customWidth="1"/>
    <col min="9230" max="9472" width="9.140625" style="28"/>
    <col min="9473" max="9473" width="5.42578125" style="28" customWidth="1"/>
    <col min="9474" max="9474" width="35.42578125" style="28" customWidth="1"/>
    <col min="9475" max="9475" width="12.28515625" style="28" customWidth="1"/>
    <col min="9476" max="9476" width="9.140625" style="28"/>
    <col min="9477" max="9477" width="12" style="28" customWidth="1"/>
    <col min="9478" max="9478" width="12.140625" style="28" customWidth="1"/>
    <col min="9479" max="9481" width="9.140625" style="28"/>
    <col min="9482" max="9482" width="10" style="28" customWidth="1"/>
    <col min="9483" max="9483" width="9.5703125" style="28" customWidth="1"/>
    <col min="9484" max="9484" width="12" style="28" customWidth="1"/>
    <col min="9485" max="9485" width="21" style="28" customWidth="1"/>
    <col min="9486" max="9728" width="9.140625" style="28"/>
    <col min="9729" max="9729" width="5.42578125" style="28" customWidth="1"/>
    <col min="9730" max="9730" width="35.42578125" style="28" customWidth="1"/>
    <col min="9731" max="9731" width="12.28515625" style="28" customWidth="1"/>
    <col min="9732" max="9732" width="9.140625" style="28"/>
    <col min="9733" max="9733" width="12" style="28" customWidth="1"/>
    <col min="9734" max="9734" width="12.140625" style="28" customWidth="1"/>
    <col min="9735" max="9737" width="9.140625" style="28"/>
    <col min="9738" max="9738" width="10" style="28" customWidth="1"/>
    <col min="9739" max="9739" width="9.5703125" style="28" customWidth="1"/>
    <col min="9740" max="9740" width="12" style="28" customWidth="1"/>
    <col min="9741" max="9741" width="21" style="28" customWidth="1"/>
    <col min="9742" max="9984" width="9.140625" style="28"/>
    <col min="9985" max="9985" width="5.42578125" style="28" customWidth="1"/>
    <col min="9986" max="9986" width="35.42578125" style="28" customWidth="1"/>
    <col min="9987" max="9987" width="12.28515625" style="28" customWidth="1"/>
    <col min="9988" max="9988" width="9.140625" style="28"/>
    <col min="9989" max="9989" width="12" style="28" customWidth="1"/>
    <col min="9990" max="9990" width="12.140625" style="28" customWidth="1"/>
    <col min="9991" max="9993" width="9.140625" style="28"/>
    <col min="9994" max="9994" width="10" style="28" customWidth="1"/>
    <col min="9995" max="9995" width="9.5703125" style="28" customWidth="1"/>
    <col min="9996" max="9996" width="12" style="28" customWidth="1"/>
    <col min="9997" max="9997" width="21" style="28" customWidth="1"/>
    <col min="9998" max="10240" width="9.140625" style="28"/>
    <col min="10241" max="10241" width="5.42578125" style="28" customWidth="1"/>
    <col min="10242" max="10242" width="35.42578125" style="28" customWidth="1"/>
    <col min="10243" max="10243" width="12.28515625" style="28" customWidth="1"/>
    <col min="10244" max="10244" width="9.140625" style="28"/>
    <col min="10245" max="10245" width="12" style="28" customWidth="1"/>
    <col min="10246" max="10246" width="12.140625" style="28" customWidth="1"/>
    <col min="10247" max="10249" width="9.140625" style="28"/>
    <col min="10250" max="10250" width="10" style="28" customWidth="1"/>
    <col min="10251" max="10251" width="9.5703125" style="28" customWidth="1"/>
    <col min="10252" max="10252" width="12" style="28" customWidth="1"/>
    <col min="10253" max="10253" width="21" style="28" customWidth="1"/>
    <col min="10254" max="10496" width="9.140625" style="28"/>
    <col min="10497" max="10497" width="5.42578125" style="28" customWidth="1"/>
    <col min="10498" max="10498" width="35.42578125" style="28" customWidth="1"/>
    <col min="10499" max="10499" width="12.28515625" style="28" customWidth="1"/>
    <col min="10500" max="10500" width="9.140625" style="28"/>
    <col min="10501" max="10501" width="12" style="28" customWidth="1"/>
    <col min="10502" max="10502" width="12.140625" style="28" customWidth="1"/>
    <col min="10503" max="10505" width="9.140625" style="28"/>
    <col min="10506" max="10506" width="10" style="28" customWidth="1"/>
    <col min="10507" max="10507" width="9.5703125" style="28" customWidth="1"/>
    <col min="10508" max="10508" width="12" style="28" customWidth="1"/>
    <col min="10509" max="10509" width="21" style="28" customWidth="1"/>
    <col min="10510" max="10752" width="9.140625" style="28"/>
    <col min="10753" max="10753" width="5.42578125" style="28" customWidth="1"/>
    <col min="10754" max="10754" width="35.42578125" style="28" customWidth="1"/>
    <col min="10755" max="10755" width="12.28515625" style="28" customWidth="1"/>
    <col min="10756" max="10756" width="9.140625" style="28"/>
    <col min="10757" max="10757" width="12" style="28" customWidth="1"/>
    <col min="10758" max="10758" width="12.140625" style="28" customWidth="1"/>
    <col min="10759" max="10761" width="9.140625" style="28"/>
    <col min="10762" max="10762" width="10" style="28" customWidth="1"/>
    <col min="10763" max="10763" width="9.5703125" style="28" customWidth="1"/>
    <col min="10764" max="10764" width="12" style="28" customWidth="1"/>
    <col min="10765" max="10765" width="21" style="28" customWidth="1"/>
    <col min="10766" max="11008" width="9.140625" style="28"/>
    <col min="11009" max="11009" width="5.42578125" style="28" customWidth="1"/>
    <col min="11010" max="11010" width="35.42578125" style="28" customWidth="1"/>
    <col min="11011" max="11011" width="12.28515625" style="28" customWidth="1"/>
    <col min="11012" max="11012" width="9.140625" style="28"/>
    <col min="11013" max="11013" width="12" style="28" customWidth="1"/>
    <col min="11014" max="11014" width="12.140625" style="28" customWidth="1"/>
    <col min="11015" max="11017" width="9.140625" style="28"/>
    <col min="11018" max="11018" width="10" style="28" customWidth="1"/>
    <col min="11019" max="11019" width="9.5703125" style="28" customWidth="1"/>
    <col min="11020" max="11020" width="12" style="28" customWidth="1"/>
    <col min="11021" max="11021" width="21" style="28" customWidth="1"/>
    <col min="11022" max="11264" width="9.140625" style="28"/>
    <col min="11265" max="11265" width="5.42578125" style="28" customWidth="1"/>
    <col min="11266" max="11266" width="35.42578125" style="28" customWidth="1"/>
    <col min="11267" max="11267" width="12.28515625" style="28" customWidth="1"/>
    <col min="11268" max="11268" width="9.140625" style="28"/>
    <col min="11269" max="11269" width="12" style="28" customWidth="1"/>
    <col min="11270" max="11270" width="12.140625" style="28" customWidth="1"/>
    <col min="11271" max="11273" width="9.140625" style="28"/>
    <col min="11274" max="11274" width="10" style="28" customWidth="1"/>
    <col min="11275" max="11275" width="9.5703125" style="28" customWidth="1"/>
    <col min="11276" max="11276" width="12" style="28" customWidth="1"/>
    <col min="11277" max="11277" width="21" style="28" customWidth="1"/>
    <col min="11278" max="11520" width="9.140625" style="28"/>
    <col min="11521" max="11521" width="5.42578125" style="28" customWidth="1"/>
    <col min="11522" max="11522" width="35.42578125" style="28" customWidth="1"/>
    <col min="11523" max="11523" width="12.28515625" style="28" customWidth="1"/>
    <col min="11524" max="11524" width="9.140625" style="28"/>
    <col min="11525" max="11525" width="12" style="28" customWidth="1"/>
    <col min="11526" max="11526" width="12.140625" style="28" customWidth="1"/>
    <col min="11527" max="11529" width="9.140625" style="28"/>
    <col min="11530" max="11530" width="10" style="28" customWidth="1"/>
    <col min="11531" max="11531" width="9.5703125" style="28" customWidth="1"/>
    <col min="11532" max="11532" width="12" style="28" customWidth="1"/>
    <col min="11533" max="11533" width="21" style="28" customWidth="1"/>
    <col min="11534" max="11776" width="9.140625" style="28"/>
    <col min="11777" max="11777" width="5.42578125" style="28" customWidth="1"/>
    <col min="11778" max="11778" width="35.42578125" style="28" customWidth="1"/>
    <col min="11779" max="11779" width="12.28515625" style="28" customWidth="1"/>
    <col min="11780" max="11780" width="9.140625" style="28"/>
    <col min="11781" max="11781" width="12" style="28" customWidth="1"/>
    <col min="11782" max="11782" width="12.140625" style="28" customWidth="1"/>
    <col min="11783" max="11785" width="9.140625" style="28"/>
    <col min="11786" max="11786" width="10" style="28" customWidth="1"/>
    <col min="11787" max="11787" width="9.5703125" style="28" customWidth="1"/>
    <col min="11788" max="11788" width="12" style="28" customWidth="1"/>
    <col min="11789" max="11789" width="21" style="28" customWidth="1"/>
    <col min="11790" max="12032" width="9.140625" style="28"/>
    <col min="12033" max="12033" width="5.42578125" style="28" customWidth="1"/>
    <col min="12034" max="12034" width="35.42578125" style="28" customWidth="1"/>
    <col min="12035" max="12035" width="12.28515625" style="28" customWidth="1"/>
    <col min="12036" max="12036" width="9.140625" style="28"/>
    <col min="12037" max="12037" width="12" style="28" customWidth="1"/>
    <col min="12038" max="12038" width="12.140625" style="28" customWidth="1"/>
    <col min="12039" max="12041" width="9.140625" style="28"/>
    <col min="12042" max="12042" width="10" style="28" customWidth="1"/>
    <col min="12043" max="12043" width="9.5703125" style="28" customWidth="1"/>
    <col min="12044" max="12044" width="12" style="28" customWidth="1"/>
    <col min="12045" max="12045" width="21" style="28" customWidth="1"/>
    <col min="12046" max="12288" width="9.140625" style="28"/>
    <col min="12289" max="12289" width="5.42578125" style="28" customWidth="1"/>
    <col min="12290" max="12290" width="35.42578125" style="28" customWidth="1"/>
    <col min="12291" max="12291" width="12.28515625" style="28" customWidth="1"/>
    <col min="12292" max="12292" width="9.140625" style="28"/>
    <col min="12293" max="12293" width="12" style="28" customWidth="1"/>
    <col min="12294" max="12294" width="12.140625" style="28" customWidth="1"/>
    <col min="12295" max="12297" width="9.140625" style="28"/>
    <col min="12298" max="12298" width="10" style="28" customWidth="1"/>
    <col min="12299" max="12299" width="9.5703125" style="28" customWidth="1"/>
    <col min="12300" max="12300" width="12" style="28" customWidth="1"/>
    <col min="12301" max="12301" width="21" style="28" customWidth="1"/>
    <col min="12302" max="12544" width="9.140625" style="28"/>
    <col min="12545" max="12545" width="5.42578125" style="28" customWidth="1"/>
    <col min="12546" max="12546" width="35.42578125" style="28" customWidth="1"/>
    <col min="12547" max="12547" width="12.28515625" style="28" customWidth="1"/>
    <col min="12548" max="12548" width="9.140625" style="28"/>
    <col min="12549" max="12549" width="12" style="28" customWidth="1"/>
    <col min="12550" max="12550" width="12.140625" style="28" customWidth="1"/>
    <col min="12551" max="12553" width="9.140625" style="28"/>
    <col min="12554" max="12554" width="10" style="28" customWidth="1"/>
    <col min="12555" max="12555" width="9.5703125" style="28" customWidth="1"/>
    <col min="12556" max="12556" width="12" style="28" customWidth="1"/>
    <col min="12557" max="12557" width="21" style="28" customWidth="1"/>
    <col min="12558" max="12800" width="9.140625" style="28"/>
    <col min="12801" max="12801" width="5.42578125" style="28" customWidth="1"/>
    <col min="12802" max="12802" width="35.42578125" style="28" customWidth="1"/>
    <col min="12803" max="12803" width="12.28515625" style="28" customWidth="1"/>
    <col min="12804" max="12804" width="9.140625" style="28"/>
    <col min="12805" max="12805" width="12" style="28" customWidth="1"/>
    <col min="12806" max="12806" width="12.140625" style="28" customWidth="1"/>
    <col min="12807" max="12809" width="9.140625" style="28"/>
    <col min="12810" max="12810" width="10" style="28" customWidth="1"/>
    <col min="12811" max="12811" width="9.5703125" style="28" customWidth="1"/>
    <col min="12812" max="12812" width="12" style="28" customWidth="1"/>
    <col min="12813" max="12813" width="21" style="28" customWidth="1"/>
    <col min="12814" max="13056" width="9.140625" style="28"/>
    <col min="13057" max="13057" width="5.42578125" style="28" customWidth="1"/>
    <col min="13058" max="13058" width="35.42578125" style="28" customWidth="1"/>
    <col min="13059" max="13059" width="12.28515625" style="28" customWidth="1"/>
    <col min="13060" max="13060" width="9.140625" style="28"/>
    <col min="13061" max="13061" width="12" style="28" customWidth="1"/>
    <col min="13062" max="13062" width="12.140625" style="28" customWidth="1"/>
    <col min="13063" max="13065" width="9.140625" style="28"/>
    <col min="13066" max="13066" width="10" style="28" customWidth="1"/>
    <col min="13067" max="13067" width="9.5703125" style="28" customWidth="1"/>
    <col min="13068" max="13068" width="12" style="28" customWidth="1"/>
    <col min="13069" max="13069" width="21" style="28" customWidth="1"/>
    <col min="13070" max="13312" width="9.140625" style="28"/>
    <col min="13313" max="13313" width="5.42578125" style="28" customWidth="1"/>
    <col min="13314" max="13314" width="35.42578125" style="28" customWidth="1"/>
    <col min="13315" max="13315" width="12.28515625" style="28" customWidth="1"/>
    <col min="13316" max="13316" width="9.140625" style="28"/>
    <col min="13317" max="13317" width="12" style="28" customWidth="1"/>
    <col min="13318" max="13318" width="12.140625" style="28" customWidth="1"/>
    <col min="13319" max="13321" width="9.140625" style="28"/>
    <col min="13322" max="13322" width="10" style="28" customWidth="1"/>
    <col min="13323" max="13323" width="9.5703125" style="28" customWidth="1"/>
    <col min="13324" max="13324" width="12" style="28" customWidth="1"/>
    <col min="13325" max="13325" width="21" style="28" customWidth="1"/>
    <col min="13326" max="13568" width="9.140625" style="28"/>
    <col min="13569" max="13569" width="5.42578125" style="28" customWidth="1"/>
    <col min="13570" max="13570" width="35.42578125" style="28" customWidth="1"/>
    <col min="13571" max="13571" width="12.28515625" style="28" customWidth="1"/>
    <col min="13572" max="13572" width="9.140625" style="28"/>
    <col min="13573" max="13573" width="12" style="28" customWidth="1"/>
    <col min="13574" max="13574" width="12.140625" style="28" customWidth="1"/>
    <col min="13575" max="13577" width="9.140625" style="28"/>
    <col min="13578" max="13578" width="10" style="28" customWidth="1"/>
    <col min="13579" max="13579" width="9.5703125" style="28" customWidth="1"/>
    <col min="13580" max="13580" width="12" style="28" customWidth="1"/>
    <col min="13581" max="13581" width="21" style="28" customWidth="1"/>
    <col min="13582" max="13824" width="9.140625" style="28"/>
    <col min="13825" max="13825" width="5.42578125" style="28" customWidth="1"/>
    <col min="13826" max="13826" width="35.42578125" style="28" customWidth="1"/>
    <col min="13827" max="13827" width="12.28515625" style="28" customWidth="1"/>
    <col min="13828" max="13828" width="9.140625" style="28"/>
    <col min="13829" max="13829" width="12" style="28" customWidth="1"/>
    <col min="13830" max="13830" width="12.140625" style="28" customWidth="1"/>
    <col min="13831" max="13833" width="9.140625" style="28"/>
    <col min="13834" max="13834" width="10" style="28" customWidth="1"/>
    <col min="13835" max="13835" width="9.5703125" style="28" customWidth="1"/>
    <col min="13836" max="13836" width="12" style="28" customWidth="1"/>
    <col min="13837" max="13837" width="21" style="28" customWidth="1"/>
    <col min="13838" max="14080" width="9.140625" style="28"/>
    <col min="14081" max="14081" width="5.42578125" style="28" customWidth="1"/>
    <col min="14082" max="14082" width="35.42578125" style="28" customWidth="1"/>
    <col min="14083" max="14083" width="12.28515625" style="28" customWidth="1"/>
    <col min="14084" max="14084" width="9.140625" style="28"/>
    <col min="14085" max="14085" width="12" style="28" customWidth="1"/>
    <col min="14086" max="14086" width="12.140625" style="28" customWidth="1"/>
    <col min="14087" max="14089" width="9.140625" style="28"/>
    <col min="14090" max="14090" width="10" style="28" customWidth="1"/>
    <col min="14091" max="14091" width="9.5703125" style="28" customWidth="1"/>
    <col min="14092" max="14092" width="12" style="28" customWidth="1"/>
    <col min="14093" max="14093" width="21" style="28" customWidth="1"/>
    <col min="14094" max="14336" width="9.140625" style="28"/>
    <col min="14337" max="14337" width="5.42578125" style="28" customWidth="1"/>
    <col min="14338" max="14338" width="35.42578125" style="28" customWidth="1"/>
    <col min="14339" max="14339" width="12.28515625" style="28" customWidth="1"/>
    <col min="14340" max="14340" width="9.140625" style="28"/>
    <col min="14341" max="14341" width="12" style="28" customWidth="1"/>
    <col min="14342" max="14342" width="12.140625" style="28" customWidth="1"/>
    <col min="14343" max="14345" width="9.140625" style="28"/>
    <col min="14346" max="14346" width="10" style="28" customWidth="1"/>
    <col min="14347" max="14347" width="9.5703125" style="28" customWidth="1"/>
    <col min="14348" max="14348" width="12" style="28" customWidth="1"/>
    <col min="14349" max="14349" width="21" style="28" customWidth="1"/>
    <col min="14350" max="14592" width="9.140625" style="28"/>
    <col min="14593" max="14593" width="5.42578125" style="28" customWidth="1"/>
    <col min="14594" max="14594" width="35.42578125" style="28" customWidth="1"/>
    <col min="14595" max="14595" width="12.28515625" style="28" customWidth="1"/>
    <col min="14596" max="14596" width="9.140625" style="28"/>
    <col min="14597" max="14597" width="12" style="28" customWidth="1"/>
    <col min="14598" max="14598" width="12.140625" style="28" customWidth="1"/>
    <col min="14599" max="14601" width="9.140625" style="28"/>
    <col min="14602" max="14602" width="10" style="28" customWidth="1"/>
    <col min="14603" max="14603" width="9.5703125" style="28" customWidth="1"/>
    <col min="14604" max="14604" width="12" style="28" customWidth="1"/>
    <col min="14605" max="14605" width="21" style="28" customWidth="1"/>
    <col min="14606" max="14848" width="9.140625" style="28"/>
    <col min="14849" max="14849" width="5.42578125" style="28" customWidth="1"/>
    <col min="14850" max="14850" width="35.42578125" style="28" customWidth="1"/>
    <col min="14851" max="14851" width="12.28515625" style="28" customWidth="1"/>
    <col min="14852" max="14852" width="9.140625" style="28"/>
    <col min="14853" max="14853" width="12" style="28" customWidth="1"/>
    <col min="14854" max="14854" width="12.140625" style="28" customWidth="1"/>
    <col min="14855" max="14857" width="9.140625" style="28"/>
    <col min="14858" max="14858" width="10" style="28" customWidth="1"/>
    <col min="14859" max="14859" width="9.5703125" style="28" customWidth="1"/>
    <col min="14860" max="14860" width="12" style="28" customWidth="1"/>
    <col min="14861" max="14861" width="21" style="28" customWidth="1"/>
    <col min="14862" max="15104" width="9.140625" style="28"/>
    <col min="15105" max="15105" width="5.42578125" style="28" customWidth="1"/>
    <col min="15106" max="15106" width="35.42578125" style="28" customWidth="1"/>
    <col min="15107" max="15107" width="12.28515625" style="28" customWidth="1"/>
    <col min="15108" max="15108" width="9.140625" style="28"/>
    <col min="15109" max="15109" width="12" style="28" customWidth="1"/>
    <col min="15110" max="15110" width="12.140625" style="28" customWidth="1"/>
    <col min="15111" max="15113" width="9.140625" style="28"/>
    <col min="15114" max="15114" width="10" style="28" customWidth="1"/>
    <col min="15115" max="15115" width="9.5703125" style="28" customWidth="1"/>
    <col min="15116" max="15116" width="12" style="28" customWidth="1"/>
    <col min="15117" max="15117" width="21" style="28" customWidth="1"/>
    <col min="15118" max="15360" width="9.140625" style="28"/>
    <col min="15361" max="15361" width="5.42578125" style="28" customWidth="1"/>
    <col min="15362" max="15362" width="35.42578125" style="28" customWidth="1"/>
    <col min="15363" max="15363" width="12.28515625" style="28" customWidth="1"/>
    <col min="15364" max="15364" width="9.140625" style="28"/>
    <col min="15365" max="15365" width="12" style="28" customWidth="1"/>
    <col min="15366" max="15366" width="12.140625" style="28" customWidth="1"/>
    <col min="15367" max="15369" width="9.140625" style="28"/>
    <col min="15370" max="15370" width="10" style="28" customWidth="1"/>
    <col min="15371" max="15371" width="9.5703125" style="28" customWidth="1"/>
    <col min="15372" max="15372" width="12" style="28" customWidth="1"/>
    <col min="15373" max="15373" width="21" style="28" customWidth="1"/>
    <col min="15374" max="15616" width="9.140625" style="28"/>
    <col min="15617" max="15617" width="5.42578125" style="28" customWidth="1"/>
    <col min="15618" max="15618" width="35.42578125" style="28" customWidth="1"/>
    <col min="15619" max="15619" width="12.28515625" style="28" customWidth="1"/>
    <col min="15620" max="15620" width="9.140625" style="28"/>
    <col min="15621" max="15621" width="12" style="28" customWidth="1"/>
    <col min="15622" max="15622" width="12.140625" style="28" customWidth="1"/>
    <col min="15623" max="15625" width="9.140625" style="28"/>
    <col min="15626" max="15626" width="10" style="28" customWidth="1"/>
    <col min="15627" max="15627" width="9.5703125" style="28" customWidth="1"/>
    <col min="15628" max="15628" width="12" style="28" customWidth="1"/>
    <col min="15629" max="15629" width="21" style="28" customWidth="1"/>
    <col min="15630" max="15872" width="9.140625" style="28"/>
    <col min="15873" max="15873" width="5.42578125" style="28" customWidth="1"/>
    <col min="15874" max="15874" width="35.42578125" style="28" customWidth="1"/>
    <col min="15875" max="15875" width="12.28515625" style="28" customWidth="1"/>
    <col min="15876" max="15876" width="9.140625" style="28"/>
    <col min="15877" max="15877" width="12" style="28" customWidth="1"/>
    <col min="15878" max="15878" width="12.140625" style="28" customWidth="1"/>
    <col min="15879" max="15881" width="9.140625" style="28"/>
    <col min="15882" max="15882" width="10" style="28" customWidth="1"/>
    <col min="15883" max="15883" width="9.5703125" style="28" customWidth="1"/>
    <col min="15884" max="15884" width="12" style="28" customWidth="1"/>
    <col min="15885" max="15885" width="21" style="28" customWidth="1"/>
    <col min="15886" max="16128" width="9.140625" style="28"/>
    <col min="16129" max="16129" width="5.42578125" style="28" customWidth="1"/>
    <col min="16130" max="16130" width="35.42578125" style="28" customWidth="1"/>
    <col min="16131" max="16131" width="12.28515625" style="28" customWidth="1"/>
    <col min="16132" max="16132" width="9.140625" style="28"/>
    <col min="16133" max="16133" width="12" style="28" customWidth="1"/>
    <col min="16134" max="16134" width="12.140625" style="28" customWidth="1"/>
    <col min="16135" max="16137" width="9.140625" style="28"/>
    <col min="16138" max="16138" width="10" style="28" customWidth="1"/>
    <col min="16139" max="16139" width="9.5703125" style="28" customWidth="1"/>
    <col min="16140" max="16140" width="12" style="28" customWidth="1"/>
    <col min="16141" max="16141" width="21" style="28" customWidth="1"/>
    <col min="16142" max="16384" width="9.140625" style="28"/>
  </cols>
  <sheetData>
    <row r="1" spans="1:13" x14ac:dyDescent="0.25">
      <c r="A1" s="207" t="s">
        <v>415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</row>
    <row r="2" spans="1:13" x14ac:dyDescent="0.25">
      <c r="A2" s="107"/>
      <c r="B2" s="108"/>
      <c r="C2" s="108"/>
      <c r="D2" s="107"/>
      <c r="E2" s="107"/>
      <c r="F2" s="107"/>
      <c r="G2" s="107"/>
      <c r="H2" s="109"/>
      <c r="I2" s="109"/>
      <c r="J2" s="109"/>
      <c r="K2" s="109"/>
      <c r="L2" s="108"/>
      <c r="M2" s="108"/>
    </row>
    <row r="3" spans="1:13" ht="31.5" customHeight="1" x14ac:dyDescent="0.25">
      <c r="A3" s="202" t="s">
        <v>1</v>
      </c>
      <c r="B3" s="202" t="s">
        <v>2</v>
      </c>
      <c r="C3" s="202" t="s">
        <v>3</v>
      </c>
      <c r="D3" s="196" t="s">
        <v>4</v>
      </c>
      <c r="E3" s="196"/>
      <c r="F3" s="196"/>
      <c r="G3" s="196"/>
      <c r="H3" s="208" t="s">
        <v>5</v>
      </c>
      <c r="I3" s="208"/>
      <c r="J3" s="208"/>
      <c r="K3" s="208"/>
      <c r="L3" s="196" t="s">
        <v>6</v>
      </c>
      <c r="M3" s="196" t="s">
        <v>7</v>
      </c>
    </row>
    <row r="4" spans="1:13" ht="74.25" customHeight="1" x14ac:dyDescent="0.25">
      <c r="A4" s="202"/>
      <c r="B4" s="202"/>
      <c r="C4" s="202"/>
      <c r="D4" s="110" t="s">
        <v>8</v>
      </c>
      <c r="E4" s="110" t="s">
        <v>9</v>
      </c>
      <c r="F4" s="110" t="s">
        <v>10</v>
      </c>
      <c r="G4" s="110" t="s">
        <v>11</v>
      </c>
      <c r="H4" s="111" t="s">
        <v>12</v>
      </c>
      <c r="I4" s="112" t="s">
        <v>13</v>
      </c>
      <c r="J4" s="111" t="s">
        <v>14</v>
      </c>
      <c r="K4" s="111" t="s">
        <v>15</v>
      </c>
      <c r="L4" s="196"/>
      <c r="M4" s="196"/>
    </row>
    <row r="5" spans="1:13" ht="15" customHeight="1" x14ac:dyDescent="0.25">
      <c r="A5" s="202"/>
      <c r="B5" s="206" t="s">
        <v>416</v>
      </c>
      <c r="C5" s="202">
        <v>2021</v>
      </c>
      <c r="D5" s="113" t="s">
        <v>16</v>
      </c>
      <c r="E5" s="114">
        <f>E6+E7+E8+E9</f>
        <v>350</v>
      </c>
      <c r="F5" s="114">
        <f>F6+F7+F8+F9</f>
        <v>0</v>
      </c>
      <c r="G5" s="114">
        <f t="shared" ref="G5:G24" si="0">IF(F5&gt;0,(F5/E5)*100,0)</f>
        <v>0</v>
      </c>
      <c r="H5" s="204"/>
      <c r="I5" s="204"/>
      <c r="J5" s="204"/>
      <c r="K5" s="204"/>
      <c r="L5" s="196"/>
      <c r="M5" s="196"/>
    </row>
    <row r="6" spans="1:13" x14ac:dyDescent="0.25">
      <c r="A6" s="202"/>
      <c r="B6" s="206"/>
      <c r="C6" s="202"/>
      <c r="D6" s="115" t="s">
        <v>18</v>
      </c>
      <c r="E6" s="116">
        <f>E11+E16+E21</f>
        <v>0</v>
      </c>
      <c r="F6" s="116">
        <f>F21+F11</f>
        <v>0</v>
      </c>
      <c r="G6" s="116">
        <f t="shared" si="0"/>
        <v>0</v>
      </c>
      <c r="H6" s="204"/>
      <c r="I6" s="204"/>
      <c r="J6" s="204"/>
      <c r="K6" s="204"/>
      <c r="L6" s="196"/>
      <c r="M6" s="196"/>
    </row>
    <row r="7" spans="1:13" x14ac:dyDescent="0.25">
      <c r="A7" s="202"/>
      <c r="B7" s="206"/>
      <c r="C7" s="202"/>
      <c r="D7" s="115" t="s">
        <v>19</v>
      </c>
      <c r="E7" s="116">
        <f>E22+E12</f>
        <v>0</v>
      </c>
      <c r="F7" s="116">
        <f>F22+F12</f>
        <v>0</v>
      </c>
      <c r="G7" s="116">
        <f t="shared" si="0"/>
        <v>0</v>
      </c>
      <c r="H7" s="204"/>
      <c r="I7" s="204"/>
      <c r="J7" s="204"/>
      <c r="K7" s="204"/>
      <c r="L7" s="196"/>
      <c r="M7" s="196"/>
    </row>
    <row r="8" spans="1:13" x14ac:dyDescent="0.25">
      <c r="A8" s="202"/>
      <c r="B8" s="206"/>
      <c r="C8" s="202"/>
      <c r="D8" s="115" t="s">
        <v>20</v>
      </c>
      <c r="E8" s="116">
        <f>E18+E23+E13</f>
        <v>350</v>
      </c>
      <c r="F8" s="116">
        <f>F23+F13+F18</f>
        <v>0</v>
      </c>
      <c r="G8" s="116">
        <f t="shared" si="0"/>
        <v>0</v>
      </c>
      <c r="H8" s="204"/>
      <c r="I8" s="204"/>
      <c r="J8" s="204"/>
      <c r="K8" s="204"/>
      <c r="L8" s="196"/>
      <c r="M8" s="196"/>
    </row>
    <row r="9" spans="1:13" x14ac:dyDescent="0.25">
      <c r="A9" s="202"/>
      <c r="B9" s="206"/>
      <c r="C9" s="202"/>
      <c r="D9" s="115" t="s">
        <v>21</v>
      </c>
      <c r="E9" s="116">
        <f>E24+E14</f>
        <v>0</v>
      </c>
      <c r="F9" s="116">
        <f>F24+F14</f>
        <v>0</v>
      </c>
      <c r="G9" s="116">
        <f t="shared" si="0"/>
        <v>0</v>
      </c>
      <c r="H9" s="204"/>
      <c r="I9" s="204"/>
      <c r="J9" s="204"/>
      <c r="K9" s="204"/>
      <c r="L9" s="196"/>
      <c r="M9" s="196"/>
    </row>
    <row r="10" spans="1:13" ht="19.350000000000001" customHeight="1" x14ac:dyDescent="0.25">
      <c r="A10" s="196" t="s">
        <v>22</v>
      </c>
      <c r="B10" s="198" t="s">
        <v>417</v>
      </c>
      <c r="C10" s="202">
        <v>2021</v>
      </c>
      <c r="D10" s="113" t="s">
        <v>16</v>
      </c>
      <c r="E10" s="114">
        <f>SUM(E11:E14)</f>
        <v>300</v>
      </c>
      <c r="F10" s="114">
        <f>F11+F12+F13+F14</f>
        <v>0</v>
      </c>
      <c r="G10" s="114">
        <f t="shared" si="0"/>
        <v>0</v>
      </c>
      <c r="H10" s="203" t="s">
        <v>418</v>
      </c>
      <c r="I10" s="204">
        <v>1</v>
      </c>
      <c r="J10" s="204">
        <v>0</v>
      </c>
      <c r="K10" s="205">
        <v>0</v>
      </c>
      <c r="L10" s="196" t="s">
        <v>419</v>
      </c>
      <c r="M10" s="200" t="s">
        <v>420</v>
      </c>
    </row>
    <row r="11" spans="1:13" ht="20.100000000000001" customHeight="1" x14ac:dyDescent="0.25">
      <c r="A11" s="196"/>
      <c r="B11" s="198"/>
      <c r="C11" s="202"/>
      <c r="D11" s="115" t="s">
        <v>18</v>
      </c>
      <c r="E11" s="116">
        <v>0</v>
      </c>
      <c r="F11" s="116">
        <v>0</v>
      </c>
      <c r="G11" s="116">
        <f t="shared" si="0"/>
        <v>0</v>
      </c>
      <c r="H11" s="203"/>
      <c r="I11" s="204"/>
      <c r="J11" s="204"/>
      <c r="K11" s="204"/>
      <c r="L11" s="196"/>
      <c r="M11" s="196"/>
    </row>
    <row r="12" spans="1:13" ht="18.600000000000001" customHeight="1" x14ac:dyDescent="0.25">
      <c r="A12" s="196"/>
      <c r="B12" s="198"/>
      <c r="C12" s="202"/>
      <c r="D12" s="115" t="s">
        <v>19</v>
      </c>
      <c r="E12" s="116">
        <v>0</v>
      </c>
      <c r="F12" s="116">
        <v>0</v>
      </c>
      <c r="G12" s="116">
        <f t="shared" si="0"/>
        <v>0</v>
      </c>
      <c r="H12" s="203"/>
      <c r="I12" s="204"/>
      <c r="J12" s="204"/>
      <c r="K12" s="204"/>
      <c r="L12" s="196"/>
      <c r="M12" s="196"/>
    </row>
    <row r="13" spans="1:13" ht="18.600000000000001" customHeight="1" x14ac:dyDescent="0.25">
      <c r="A13" s="196"/>
      <c r="B13" s="198"/>
      <c r="C13" s="202"/>
      <c r="D13" s="115" t="s">
        <v>20</v>
      </c>
      <c r="E13" s="116">
        <v>300</v>
      </c>
      <c r="F13" s="116">
        <v>0</v>
      </c>
      <c r="G13" s="116">
        <f t="shared" si="0"/>
        <v>0</v>
      </c>
      <c r="H13" s="203"/>
      <c r="I13" s="204"/>
      <c r="J13" s="204"/>
      <c r="K13" s="204"/>
      <c r="L13" s="196"/>
      <c r="M13" s="196"/>
    </row>
    <row r="14" spans="1:13" ht="19.350000000000001" customHeight="1" x14ac:dyDescent="0.25">
      <c r="A14" s="196"/>
      <c r="B14" s="198"/>
      <c r="C14" s="202"/>
      <c r="D14" s="115" t="s">
        <v>21</v>
      </c>
      <c r="E14" s="116">
        <v>0</v>
      </c>
      <c r="F14" s="116">
        <v>0</v>
      </c>
      <c r="G14" s="116">
        <f t="shared" si="0"/>
        <v>0</v>
      </c>
      <c r="H14" s="203"/>
      <c r="I14" s="204"/>
      <c r="J14" s="204"/>
      <c r="K14" s="204"/>
      <c r="L14" s="196"/>
      <c r="M14" s="196"/>
    </row>
    <row r="15" spans="1:13" ht="15" customHeight="1" x14ac:dyDescent="0.25">
      <c r="A15" s="196">
        <v>2</v>
      </c>
      <c r="B15" s="198" t="s">
        <v>421</v>
      </c>
      <c r="C15" s="202">
        <v>2021</v>
      </c>
      <c r="D15" s="113" t="s">
        <v>16</v>
      </c>
      <c r="E15" s="117">
        <f>SUM(E16:E19)</f>
        <v>50</v>
      </c>
      <c r="F15" s="117">
        <f>SUM(F16:F19)</f>
        <v>0</v>
      </c>
      <c r="G15" s="117">
        <f t="shared" si="0"/>
        <v>0</v>
      </c>
      <c r="H15" s="203" t="s">
        <v>418</v>
      </c>
      <c r="I15" s="204">
        <v>1</v>
      </c>
      <c r="J15" s="204">
        <v>0</v>
      </c>
      <c r="K15" s="205">
        <v>0</v>
      </c>
      <c r="L15" s="197" t="s">
        <v>422</v>
      </c>
      <c r="M15" s="196"/>
    </row>
    <row r="16" spans="1:13" x14ac:dyDescent="0.25">
      <c r="A16" s="196"/>
      <c r="B16" s="198"/>
      <c r="C16" s="202"/>
      <c r="D16" s="115" t="s">
        <v>18</v>
      </c>
      <c r="E16" s="118">
        <v>0</v>
      </c>
      <c r="F16" s="118">
        <v>0</v>
      </c>
      <c r="G16" s="118">
        <f t="shared" si="0"/>
        <v>0</v>
      </c>
      <c r="H16" s="203"/>
      <c r="I16" s="204"/>
      <c r="J16" s="204"/>
      <c r="K16" s="204"/>
      <c r="L16" s="197"/>
      <c r="M16" s="197"/>
    </row>
    <row r="17" spans="1:13" x14ac:dyDescent="0.25">
      <c r="A17" s="196"/>
      <c r="B17" s="198"/>
      <c r="C17" s="202"/>
      <c r="D17" s="115" t="s">
        <v>19</v>
      </c>
      <c r="E17" s="118">
        <v>0</v>
      </c>
      <c r="F17" s="118">
        <v>0</v>
      </c>
      <c r="G17" s="118">
        <f t="shared" si="0"/>
        <v>0</v>
      </c>
      <c r="H17" s="203"/>
      <c r="I17" s="204"/>
      <c r="J17" s="204"/>
      <c r="K17" s="204"/>
      <c r="L17" s="197"/>
      <c r="M17" s="197"/>
    </row>
    <row r="18" spans="1:13" x14ac:dyDescent="0.25">
      <c r="A18" s="196"/>
      <c r="B18" s="198"/>
      <c r="C18" s="202"/>
      <c r="D18" s="115" t="s">
        <v>20</v>
      </c>
      <c r="E18" s="119">
        <v>50</v>
      </c>
      <c r="F18" s="118">
        <v>0</v>
      </c>
      <c r="G18" s="118">
        <f t="shared" si="0"/>
        <v>0</v>
      </c>
      <c r="H18" s="203"/>
      <c r="I18" s="204"/>
      <c r="J18" s="204"/>
      <c r="K18" s="204"/>
      <c r="L18" s="197"/>
      <c r="M18" s="197"/>
    </row>
    <row r="19" spans="1:13" ht="30.75" customHeight="1" x14ac:dyDescent="0.25">
      <c r="A19" s="196"/>
      <c r="B19" s="198"/>
      <c r="C19" s="202"/>
      <c r="D19" s="115" t="s">
        <v>21</v>
      </c>
      <c r="E19" s="118">
        <v>0</v>
      </c>
      <c r="F19" s="118">
        <v>0</v>
      </c>
      <c r="G19" s="118">
        <f t="shared" si="0"/>
        <v>0</v>
      </c>
      <c r="H19" s="203"/>
      <c r="I19" s="204"/>
      <c r="J19" s="204"/>
      <c r="K19" s="204"/>
      <c r="L19" s="197"/>
      <c r="M19" s="197"/>
    </row>
    <row r="20" spans="1:13" ht="15" customHeight="1" x14ac:dyDescent="0.25">
      <c r="A20" s="196">
        <v>3</v>
      </c>
      <c r="B20" s="198" t="s">
        <v>423</v>
      </c>
      <c r="C20" s="196">
        <v>2021</v>
      </c>
      <c r="D20" s="113" t="s">
        <v>16</v>
      </c>
      <c r="E20" s="117">
        <f>SUM(E21:E24)</f>
        <v>0</v>
      </c>
      <c r="F20" s="117">
        <f>SUM(F21:F24)</f>
        <v>0</v>
      </c>
      <c r="G20" s="117">
        <f t="shared" si="0"/>
        <v>0</v>
      </c>
      <c r="H20" s="199"/>
      <c r="I20" s="200"/>
      <c r="J20" s="200"/>
      <c r="K20" s="201"/>
      <c r="L20" s="196"/>
      <c r="M20" s="196"/>
    </row>
    <row r="21" spans="1:13" x14ac:dyDescent="0.25">
      <c r="A21" s="196"/>
      <c r="B21" s="198"/>
      <c r="C21" s="196"/>
      <c r="D21" s="115" t="s">
        <v>18</v>
      </c>
      <c r="E21" s="118">
        <v>0</v>
      </c>
      <c r="F21" s="118">
        <v>0</v>
      </c>
      <c r="G21" s="118">
        <f t="shared" si="0"/>
        <v>0</v>
      </c>
      <c r="H21" s="199"/>
      <c r="I21" s="200"/>
      <c r="J21" s="200"/>
      <c r="K21" s="201"/>
      <c r="L21" s="196"/>
      <c r="M21" s="196"/>
    </row>
    <row r="22" spans="1:13" x14ac:dyDescent="0.25">
      <c r="A22" s="196"/>
      <c r="B22" s="198"/>
      <c r="C22" s="196"/>
      <c r="D22" s="115" t="s">
        <v>19</v>
      </c>
      <c r="E22" s="118">
        <v>0</v>
      </c>
      <c r="F22" s="118">
        <v>0</v>
      </c>
      <c r="G22" s="118">
        <f t="shared" si="0"/>
        <v>0</v>
      </c>
      <c r="H22" s="199"/>
      <c r="I22" s="200"/>
      <c r="J22" s="200"/>
      <c r="K22" s="201"/>
      <c r="L22" s="196"/>
      <c r="M22" s="196"/>
    </row>
    <row r="23" spans="1:13" x14ac:dyDescent="0.25">
      <c r="A23" s="196"/>
      <c r="B23" s="198"/>
      <c r="C23" s="196"/>
      <c r="D23" s="115" t="s">
        <v>20</v>
      </c>
      <c r="E23" s="118">
        <v>0</v>
      </c>
      <c r="F23" s="118">
        <v>0</v>
      </c>
      <c r="G23" s="118">
        <f t="shared" si="0"/>
        <v>0</v>
      </c>
      <c r="H23" s="199"/>
      <c r="I23" s="200"/>
      <c r="J23" s="200"/>
      <c r="K23" s="201"/>
      <c r="L23" s="196"/>
      <c r="M23" s="196"/>
    </row>
    <row r="24" spans="1:13" ht="17.25" customHeight="1" x14ac:dyDescent="0.25">
      <c r="A24" s="196"/>
      <c r="B24" s="198"/>
      <c r="C24" s="196"/>
      <c r="D24" s="115" t="s">
        <v>21</v>
      </c>
      <c r="E24" s="118">
        <v>0</v>
      </c>
      <c r="F24" s="118">
        <v>0</v>
      </c>
      <c r="G24" s="118">
        <f t="shared" si="0"/>
        <v>0</v>
      </c>
      <c r="H24" s="199"/>
      <c r="I24" s="200"/>
      <c r="J24" s="200"/>
      <c r="K24" s="201"/>
      <c r="L24" s="196"/>
      <c r="M24" s="196"/>
    </row>
    <row r="25" spans="1:13" x14ac:dyDescent="0.25">
      <c r="A25" s="107"/>
      <c r="B25" s="108"/>
      <c r="C25" s="108"/>
      <c r="D25" s="107"/>
      <c r="E25" s="107"/>
      <c r="F25" s="107"/>
      <c r="G25" s="107"/>
      <c r="H25" s="109"/>
      <c r="I25" s="109"/>
      <c r="J25" s="109"/>
      <c r="K25" s="109"/>
      <c r="L25" s="108"/>
      <c r="M25" s="108"/>
    </row>
    <row r="26" spans="1:13" ht="23.25" customHeight="1" x14ac:dyDescent="0.25">
      <c r="A26" s="120" t="s">
        <v>424</v>
      </c>
      <c r="C26" s="121"/>
      <c r="D26" s="122"/>
      <c r="E26" s="122"/>
      <c r="F26" s="123" t="s">
        <v>425</v>
      </c>
      <c r="G26" s="121"/>
      <c r="H26" s="109"/>
      <c r="I26" s="109"/>
      <c r="J26" s="109"/>
      <c r="K26" s="109"/>
      <c r="L26" s="108"/>
      <c r="M26" s="108"/>
    </row>
    <row r="27" spans="1:13" x14ac:dyDescent="0.25">
      <c r="A27" s="121"/>
      <c r="C27" s="121"/>
      <c r="D27" s="121"/>
      <c r="E27" s="121"/>
      <c r="G27" s="121"/>
      <c r="H27" s="109"/>
      <c r="I27" s="109"/>
      <c r="J27" s="109"/>
      <c r="K27" s="109"/>
      <c r="L27" s="108"/>
      <c r="M27" s="108"/>
    </row>
    <row r="28" spans="1:13" x14ac:dyDescent="0.25">
      <c r="B28" s="124"/>
      <c r="C28" s="124"/>
      <c r="D28" s="124"/>
      <c r="E28" s="124"/>
      <c r="F28" s="124"/>
      <c r="G28" s="124"/>
    </row>
    <row r="29" spans="1:13" x14ac:dyDescent="0.25">
      <c r="B29" s="124"/>
      <c r="C29" s="124"/>
      <c r="D29" s="124"/>
      <c r="E29" s="124"/>
      <c r="F29" s="124"/>
      <c r="G29" s="124"/>
    </row>
    <row r="30" spans="1:13" x14ac:dyDescent="0.25">
      <c r="B30" s="124"/>
      <c r="C30" s="124"/>
      <c r="D30" s="124"/>
      <c r="E30" s="124"/>
      <c r="F30" s="124"/>
      <c r="G30" s="124"/>
    </row>
    <row r="31" spans="1:13" x14ac:dyDescent="0.25">
      <c r="B31" s="124"/>
      <c r="C31" s="124"/>
      <c r="D31" s="124"/>
      <c r="E31" s="124"/>
      <c r="F31" s="124"/>
      <c r="G31" s="124"/>
    </row>
    <row r="32" spans="1:13" x14ac:dyDescent="0.25">
      <c r="A32" s="124" t="s">
        <v>426</v>
      </c>
      <c r="C32" s="125"/>
      <c r="D32" s="125"/>
      <c r="E32" s="125"/>
      <c r="F32" s="125"/>
      <c r="G32" s="125"/>
    </row>
  </sheetData>
  <sheetProtection selectLockedCells="1" selectUnlockedCells="1"/>
  <mergeCells count="44">
    <mergeCell ref="A1:M1"/>
    <mergeCell ref="A3:A4"/>
    <mergeCell ref="B3:B4"/>
    <mergeCell ref="C3:C4"/>
    <mergeCell ref="D3:G3"/>
    <mergeCell ref="H3:K3"/>
    <mergeCell ref="L3:L4"/>
    <mergeCell ref="M3:M4"/>
    <mergeCell ref="K5:K9"/>
    <mergeCell ref="L5:L9"/>
    <mergeCell ref="M5:M9"/>
    <mergeCell ref="A10:A14"/>
    <mergeCell ref="B10:B14"/>
    <mergeCell ref="C10:C14"/>
    <mergeCell ref="H10:H14"/>
    <mergeCell ref="I10:I14"/>
    <mergeCell ref="J10:J14"/>
    <mergeCell ref="K10:K14"/>
    <mergeCell ref="A5:A9"/>
    <mergeCell ref="B5:B9"/>
    <mergeCell ref="C5:C9"/>
    <mergeCell ref="H5:H9"/>
    <mergeCell ref="I5:I9"/>
    <mergeCell ref="J5:J9"/>
    <mergeCell ref="L10:L14"/>
    <mergeCell ref="M10:M14"/>
    <mergeCell ref="A15:A19"/>
    <mergeCell ref="B15:B19"/>
    <mergeCell ref="C15:C19"/>
    <mergeCell ref="H15:H19"/>
    <mergeCell ref="I15:I19"/>
    <mergeCell ref="J15:J19"/>
    <mergeCell ref="K15:K19"/>
    <mergeCell ref="L15:L19"/>
    <mergeCell ref="M15:M19"/>
    <mergeCell ref="A20:A24"/>
    <mergeCell ref="B20:B24"/>
    <mergeCell ref="C20:C24"/>
    <mergeCell ref="H20:H24"/>
    <mergeCell ref="I20:I24"/>
    <mergeCell ref="J20:J24"/>
    <mergeCell ref="K20:K24"/>
    <mergeCell ref="L20:L24"/>
    <mergeCell ref="M20:M24"/>
  </mergeCells>
  <pageMargins left="0.70833333333333337" right="0.31527777777777777" top="0.74791666666666667" bottom="0.74791666666666667" header="0.51180555555555551" footer="0.51180555555555551"/>
  <pageSetup paperSize="9" scale="80" firstPageNumber="0" orientation="landscape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F8760-F4E8-4270-81C1-C211C39ECC26}">
  <sheetPr>
    <tabColor indexed="51"/>
    <pageSetUpPr fitToPage="1"/>
  </sheetPr>
  <dimension ref="A1:M60"/>
  <sheetViews>
    <sheetView workbookViewId="0">
      <selection activeCell="D61" sqref="D61"/>
    </sheetView>
  </sheetViews>
  <sheetFormatPr defaultRowHeight="15" x14ac:dyDescent="0.25"/>
  <cols>
    <col min="1" max="1" width="5.7109375" style="28" customWidth="1"/>
    <col min="2" max="2" width="33.28515625" style="28" customWidth="1"/>
    <col min="3" max="3" width="8.5703125" style="28" customWidth="1"/>
    <col min="4" max="5" width="9.140625" style="28"/>
    <col min="6" max="6" width="8.7109375" style="28" customWidth="1"/>
    <col min="7" max="7" width="9.140625" style="28"/>
    <col min="8" max="8" width="10.5703125" style="28" customWidth="1"/>
    <col min="9" max="9" width="9.140625" style="28"/>
    <col min="10" max="11" width="10" style="28" customWidth="1"/>
    <col min="12" max="12" width="18.42578125" style="28" customWidth="1"/>
    <col min="13" max="13" width="13.85546875" style="28" customWidth="1"/>
    <col min="14" max="256" width="9.140625" style="28"/>
    <col min="257" max="257" width="5.7109375" style="28" customWidth="1"/>
    <col min="258" max="258" width="33.28515625" style="28" customWidth="1"/>
    <col min="259" max="259" width="8.5703125" style="28" customWidth="1"/>
    <col min="260" max="261" width="9.140625" style="28"/>
    <col min="262" max="262" width="8.7109375" style="28" customWidth="1"/>
    <col min="263" max="263" width="9.140625" style="28"/>
    <col min="264" max="264" width="10.5703125" style="28" customWidth="1"/>
    <col min="265" max="265" width="9.140625" style="28"/>
    <col min="266" max="267" width="10" style="28" customWidth="1"/>
    <col min="268" max="268" width="18.42578125" style="28" customWidth="1"/>
    <col min="269" max="269" width="13.85546875" style="28" customWidth="1"/>
    <col min="270" max="512" width="9.140625" style="28"/>
    <col min="513" max="513" width="5.7109375" style="28" customWidth="1"/>
    <col min="514" max="514" width="33.28515625" style="28" customWidth="1"/>
    <col min="515" max="515" width="8.5703125" style="28" customWidth="1"/>
    <col min="516" max="517" width="9.140625" style="28"/>
    <col min="518" max="518" width="8.7109375" style="28" customWidth="1"/>
    <col min="519" max="519" width="9.140625" style="28"/>
    <col min="520" max="520" width="10.5703125" style="28" customWidth="1"/>
    <col min="521" max="521" width="9.140625" style="28"/>
    <col min="522" max="523" width="10" style="28" customWidth="1"/>
    <col min="524" max="524" width="18.42578125" style="28" customWidth="1"/>
    <col min="525" max="525" width="13.85546875" style="28" customWidth="1"/>
    <col min="526" max="768" width="9.140625" style="28"/>
    <col min="769" max="769" width="5.7109375" style="28" customWidth="1"/>
    <col min="770" max="770" width="33.28515625" style="28" customWidth="1"/>
    <col min="771" max="771" width="8.5703125" style="28" customWidth="1"/>
    <col min="772" max="773" width="9.140625" style="28"/>
    <col min="774" max="774" width="8.7109375" style="28" customWidth="1"/>
    <col min="775" max="775" width="9.140625" style="28"/>
    <col min="776" max="776" width="10.5703125" style="28" customWidth="1"/>
    <col min="777" max="777" width="9.140625" style="28"/>
    <col min="778" max="779" width="10" style="28" customWidth="1"/>
    <col min="780" max="780" width="18.42578125" style="28" customWidth="1"/>
    <col min="781" max="781" width="13.85546875" style="28" customWidth="1"/>
    <col min="782" max="1024" width="9.140625" style="28"/>
    <col min="1025" max="1025" width="5.7109375" style="28" customWidth="1"/>
    <col min="1026" max="1026" width="33.28515625" style="28" customWidth="1"/>
    <col min="1027" max="1027" width="8.5703125" style="28" customWidth="1"/>
    <col min="1028" max="1029" width="9.140625" style="28"/>
    <col min="1030" max="1030" width="8.7109375" style="28" customWidth="1"/>
    <col min="1031" max="1031" width="9.140625" style="28"/>
    <col min="1032" max="1032" width="10.5703125" style="28" customWidth="1"/>
    <col min="1033" max="1033" width="9.140625" style="28"/>
    <col min="1034" max="1035" width="10" style="28" customWidth="1"/>
    <col min="1036" max="1036" width="18.42578125" style="28" customWidth="1"/>
    <col min="1037" max="1037" width="13.85546875" style="28" customWidth="1"/>
    <col min="1038" max="1280" width="9.140625" style="28"/>
    <col min="1281" max="1281" width="5.7109375" style="28" customWidth="1"/>
    <col min="1282" max="1282" width="33.28515625" style="28" customWidth="1"/>
    <col min="1283" max="1283" width="8.5703125" style="28" customWidth="1"/>
    <col min="1284" max="1285" width="9.140625" style="28"/>
    <col min="1286" max="1286" width="8.7109375" style="28" customWidth="1"/>
    <col min="1287" max="1287" width="9.140625" style="28"/>
    <col min="1288" max="1288" width="10.5703125" style="28" customWidth="1"/>
    <col min="1289" max="1289" width="9.140625" style="28"/>
    <col min="1290" max="1291" width="10" style="28" customWidth="1"/>
    <col min="1292" max="1292" width="18.42578125" style="28" customWidth="1"/>
    <col min="1293" max="1293" width="13.85546875" style="28" customWidth="1"/>
    <col min="1294" max="1536" width="9.140625" style="28"/>
    <col min="1537" max="1537" width="5.7109375" style="28" customWidth="1"/>
    <col min="1538" max="1538" width="33.28515625" style="28" customWidth="1"/>
    <col min="1539" max="1539" width="8.5703125" style="28" customWidth="1"/>
    <col min="1540" max="1541" width="9.140625" style="28"/>
    <col min="1542" max="1542" width="8.7109375" style="28" customWidth="1"/>
    <col min="1543" max="1543" width="9.140625" style="28"/>
    <col min="1544" max="1544" width="10.5703125" style="28" customWidth="1"/>
    <col min="1545" max="1545" width="9.140625" style="28"/>
    <col min="1546" max="1547" width="10" style="28" customWidth="1"/>
    <col min="1548" max="1548" width="18.42578125" style="28" customWidth="1"/>
    <col min="1549" max="1549" width="13.85546875" style="28" customWidth="1"/>
    <col min="1550" max="1792" width="9.140625" style="28"/>
    <col min="1793" max="1793" width="5.7109375" style="28" customWidth="1"/>
    <col min="1794" max="1794" width="33.28515625" style="28" customWidth="1"/>
    <col min="1795" max="1795" width="8.5703125" style="28" customWidth="1"/>
    <col min="1796" max="1797" width="9.140625" style="28"/>
    <col min="1798" max="1798" width="8.7109375" style="28" customWidth="1"/>
    <col min="1799" max="1799" width="9.140625" style="28"/>
    <col min="1800" max="1800" width="10.5703125" style="28" customWidth="1"/>
    <col min="1801" max="1801" width="9.140625" style="28"/>
    <col min="1802" max="1803" width="10" style="28" customWidth="1"/>
    <col min="1804" max="1804" width="18.42578125" style="28" customWidth="1"/>
    <col min="1805" max="1805" width="13.85546875" style="28" customWidth="1"/>
    <col min="1806" max="2048" width="9.140625" style="28"/>
    <col min="2049" max="2049" width="5.7109375" style="28" customWidth="1"/>
    <col min="2050" max="2050" width="33.28515625" style="28" customWidth="1"/>
    <col min="2051" max="2051" width="8.5703125" style="28" customWidth="1"/>
    <col min="2052" max="2053" width="9.140625" style="28"/>
    <col min="2054" max="2054" width="8.7109375" style="28" customWidth="1"/>
    <col min="2055" max="2055" width="9.140625" style="28"/>
    <col min="2056" max="2056" width="10.5703125" style="28" customWidth="1"/>
    <col min="2057" max="2057" width="9.140625" style="28"/>
    <col min="2058" max="2059" width="10" style="28" customWidth="1"/>
    <col min="2060" max="2060" width="18.42578125" style="28" customWidth="1"/>
    <col min="2061" max="2061" width="13.85546875" style="28" customWidth="1"/>
    <col min="2062" max="2304" width="9.140625" style="28"/>
    <col min="2305" max="2305" width="5.7109375" style="28" customWidth="1"/>
    <col min="2306" max="2306" width="33.28515625" style="28" customWidth="1"/>
    <col min="2307" max="2307" width="8.5703125" style="28" customWidth="1"/>
    <col min="2308" max="2309" width="9.140625" style="28"/>
    <col min="2310" max="2310" width="8.7109375" style="28" customWidth="1"/>
    <col min="2311" max="2311" width="9.140625" style="28"/>
    <col min="2312" max="2312" width="10.5703125" style="28" customWidth="1"/>
    <col min="2313" max="2313" width="9.140625" style="28"/>
    <col min="2314" max="2315" width="10" style="28" customWidth="1"/>
    <col min="2316" max="2316" width="18.42578125" style="28" customWidth="1"/>
    <col min="2317" max="2317" width="13.85546875" style="28" customWidth="1"/>
    <col min="2318" max="2560" width="9.140625" style="28"/>
    <col min="2561" max="2561" width="5.7109375" style="28" customWidth="1"/>
    <col min="2562" max="2562" width="33.28515625" style="28" customWidth="1"/>
    <col min="2563" max="2563" width="8.5703125" style="28" customWidth="1"/>
    <col min="2564" max="2565" width="9.140625" style="28"/>
    <col min="2566" max="2566" width="8.7109375" style="28" customWidth="1"/>
    <col min="2567" max="2567" width="9.140625" style="28"/>
    <col min="2568" max="2568" width="10.5703125" style="28" customWidth="1"/>
    <col min="2569" max="2569" width="9.140625" style="28"/>
    <col min="2570" max="2571" width="10" style="28" customWidth="1"/>
    <col min="2572" max="2572" width="18.42578125" style="28" customWidth="1"/>
    <col min="2573" max="2573" width="13.85546875" style="28" customWidth="1"/>
    <col min="2574" max="2816" width="9.140625" style="28"/>
    <col min="2817" max="2817" width="5.7109375" style="28" customWidth="1"/>
    <col min="2818" max="2818" width="33.28515625" style="28" customWidth="1"/>
    <col min="2819" max="2819" width="8.5703125" style="28" customWidth="1"/>
    <col min="2820" max="2821" width="9.140625" style="28"/>
    <col min="2822" max="2822" width="8.7109375" style="28" customWidth="1"/>
    <col min="2823" max="2823" width="9.140625" style="28"/>
    <col min="2824" max="2824" width="10.5703125" style="28" customWidth="1"/>
    <col min="2825" max="2825" width="9.140625" style="28"/>
    <col min="2826" max="2827" width="10" style="28" customWidth="1"/>
    <col min="2828" max="2828" width="18.42578125" style="28" customWidth="1"/>
    <col min="2829" max="2829" width="13.85546875" style="28" customWidth="1"/>
    <col min="2830" max="3072" width="9.140625" style="28"/>
    <col min="3073" max="3073" width="5.7109375" style="28" customWidth="1"/>
    <col min="3074" max="3074" width="33.28515625" style="28" customWidth="1"/>
    <col min="3075" max="3075" width="8.5703125" style="28" customWidth="1"/>
    <col min="3076" max="3077" width="9.140625" style="28"/>
    <col min="3078" max="3078" width="8.7109375" style="28" customWidth="1"/>
    <col min="3079" max="3079" width="9.140625" style="28"/>
    <col min="3080" max="3080" width="10.5703125" style="28" customWidth="1"/>
    <col min="3081" max="3081" width="9.140625" style="28"/>
    <col min="3082" max="3083" width="10" style="28" customWidth="1"/>
    <col min="3084" max="3084" width="18.42578125" style="28" customWidth="1"/>
    <col min="3085" max="3085" width="13.85546875" style="28" customWidth="1"/>
    <col min="3086" max="3328" width="9.140625" style="28"/>
    <col min="3329" max="3329" width="5.7109375" style="28" customWidth="1"/>
    <col min="3330" max="3330" width="33.28515625" style="28" customWidth="1"/>
    <col min="3331" max="3331" width="8.5703125" style="28" customWidth="1"/>
    <col min="3332" max="3333" width="9.140625" style="28"/>
    <col min="3334" max="3334" width="8.7109375" style="28" customWidth="1"/>
    <col min="3335" max="3335" width="9.140625" style="28"/>
    <col min="3336" max="3336" width="10.5703125" style="28" customWidth="1"/>
    <col min="3337" max="3337" width="9.140625" style="28"/>
    <col min="3338" max="3339" width="10" style="28" customWidth="1"/>
    <col min="3340" max="3340" width="18.42578125" style="28" customWidth="1"/>
    <col min="3341" max="3341" width="13.85546875" style="28" customWidth="1"/>
    <col min="3342" max="3584" width="9.140625" style="28"/>
    <col min="3585" max="3585" width="5.7109375" style="28" customWidth="1"/>
    <col min="3586" max="3586" width="33.28515625" style="28" customWidth="1"/>
    <col min="3587" max="3587" width="8.5703125" style="28" customWidth="1"/>
    <col min="3588" max="3589" width="9.140625" style="28"/>
    <col min="3590" max="3590" width="8.7109375" style="28" customWidth="1"/>
    <col min="3591" max="3591" width="9.140625" style="28"/>
    <col min="3592" max="3592" width="10.5703125" style="28" customWidth="1"/>
    <col min="3593" max="3593" width="9.140625" style="28"/>
    <col min="3594" max="3595" width="10" style="28" customWidth="1"/>
    <col min="3596" max="3596" width="18.42578125" style="28" customWidth="1"/>
    <col min="3597" max="3597" width="13.85546875" style="28" customWidth="1"/>
    <col min="3598" max="3840" width="9.140625" style="28"/>
    <col min="3841" max="3841" width="5.7109375" style="28" customWidth="1"/>
    <col min="3842" max="3842" width="33.28515625" style="28" customWidth="1"/>
    <col min="3843" max="3843" width="8.5703125" style="28" customWidth="1"/>
    <col min="3844" max="3845" width="9.140625" style="28"/>
    <col min="3846" max="3846" width="8.7109375" style="28" customWidth="1"/>
    <col min="3847" max="3847" width="9.140625" style="28"/>
    <col min="3848" max="3848" width="10.5703125" style="28" customWidth="1"/>
    <col min="3849" max="3849" width="9.140625" style="28"/>
    <col min="3850" max="3851" width="10" style="28" customWidth="1"/>
    <col min="3852" max="3852" width="18.42578125" style="28" customWidth="1"/>
    <col min="3853" max="3853" width="13.85546875" style="28" customWidth="1"/>
    <col min="3854" max="4096" width="9.140625" style="28"/>
    <col min="4097" max="4097" width="5.7109375" style="28" customWidth="1"/>
    <col min="4098" max="4098" width="33.28515625" style="28" customWidth="1"/>
    <col min="4099" max="4099" width="8.5703125" style="28" customWidth="1"/>
    <col min="4100" max="4101" width="9.140625" style="28"/>
    <col min="4102" max="4102" width="8.7109375" style="28" customWidth="1"/>
    <col min="4103" max="4103" width="9.140625" style="28"/>
    <col min="4104" max="4104" width="10.5703125" style="28" customWidth="1"/>
    <col min="4105" max="4105" width="9.140625" style="28"/>
    <col min="4106" max="4107" width="10" style="28" customWidth="1"/>
    <col min="4108" max="4108" width="18.42578125" style="28" customWidth="1"/>
    <col min="4109" max="4109" width="13.85546875" style="28" customWidth="1"/>
    <col min="4110" max="4352" width="9.140625" style="28"/>
    <col min="4353" max="4353" width="5.7109375" style="28" customWidth="1"/>
    <col min="4354" max="4354" width="33.28515625" style="28" customWidth="1"/>
    <col min="4355" max="4355" width="8.5703125" style="28" customWidth="1"/>
    <col min="4356" max="4357" width="9.140625" style="28"/>
    <col min="4358" max="4358" width="8.7109375" style="28" customWidth="1"/>
    <col min="4359" max="4359" width="9.140625" style="28"/>
    <col min="4360" max="4360" width="10.5703125" style="28" customWidth="1"/>
    <col min="4361" max="4361" width="9.140625" style="28"/>
    <col min="4362" max="4363" width="10" style="28" customWidth="1"/>
    <col min="4364" max="4364" width="18.42578125" style="28" customWidth="1"/>
    <col min="4365" max="4365" width="13.85546875" style="28" customWidth="1"/>
    <col min="4366" max="4608" width="9.140625" style="28"/>
    <col min="4609" max="4609" width="5.7109375" style="28" customWidth="1"/>
    <col min="4610" max="4610" width="33.28515625" style="28" customWidth="1"/>
    <col min="4611" max="4611" width="8.5703125" style="28" customWidth="1"/>
    <col min="4612" max="4613" width="9.140625" style="28"/>
    <col min="4614" max="4614" width="8.7109375" style="28" customWidth="1"/>
    <col min="4615" max="4615" width="9.140625" style="28"/>
    <col min="4616" max="4616" width="10.5703125" style="28" customWidth="1"/>
    <col min="4617" max="4617" width="9.140625" style="28"/>
    <col min="4618" max="4619" width="10" style="28" customWidth="1"/>
    <col min="4620" max="4620" width="18.42578125" style="28" customWidth="1"/>
    <col min="4621" max="4621" width="13.85546875" style="28" customWidth="1"/>
    <col min="4622" max="4864" width="9.140625" style="28"/>
    <col min="4865" max="4865" width="5.7109375" style="28" customWidth="1"/>
    <col min="4866" max="4866" width="33.28515625" style="28" customWidth="1"/>
    <col min="4867" max="4867" width="8.5703125" style="28" customWidth="1"/>
    <col min="4868" max="4869" width="9.140625" style="28"/>
    <col min="4870" max="4870" width="8.7109375" style="28" customWidth="1"/>
    <col min="4871" max="4871" width="9.140625" style="28"/>
    <col min="4872" max="4872" width="10.5703125" style="28" customWidth="1"/>
    <col min="4873" max="4873" width="9.140625" style="28"/>
    <col min="4874" max="4875" width="10" style="28" customWidth="1"/>
    <col min="4876" max="4876" width="18.42578125" style="28" customWidth="1"/>
    <col min="4877" max="4877" width="13.85546875" style="28" customWidth="1"/>
    <col min="4878" max="5120" width="9.140625" style="28"/>
    <col min="5121" max="5121" width="5.7109375" style="28" customWidth="1"/>
    <col min="5122" max="5122" width="33.28515625" style="28" customWidth="1"/>
    <col min="5123" max="5123" width="8.5703125" style="28" customWidth="1"/>
    <col min="5124" max="5125" width="9.140625" style="28"/>
    <col min="5126" max="5126" width="8.7109375" style="28" customWidth="1"/>
    <col min="5127" max="5127" width="9.140625" style="28"/>
    <col min="5128" max="5128" width="10.5703125" style="28" customWidth="1"/>
    <col min="5129" max="5129" width="9.140625" style="28"/>
    <col min="5130" max="5131" width="10" style="28" customWidth="1"/>
    <col min="5132" max="5132" width="18.42578125" style="28" customWidth="1"/>
    <col min="5133" max="5133" width="13.85546875" style="28" customWidth="1"/>
    <col min="5134" max="5376" width="9.140625" style="28"/>
    <col min="5377" max="5377" width="5.7109375" style="28" customWidth="1"/>
    <col min="5378" max="5378" width="33.28515625" style="28" customWidth="1"/>
    <col min="5379" max="5379" width="8.5703125" style="28" customWidth="1"/>
    <col min="5380" max="5381" width="9.140625" style="28"/>
    <col min="5382" max="5382" width="8.7109375" style="28" customWidth="1"/>
    <col min="5383" max="5383" width="9.140625" style="28"/>
    <col min="5384" max="5384" width="10.5703125" style="28" customWidth="1"/>
    <col min="5385" max="5385" width="9.140625" style="28"/>
    <col min="5386" max="5387" width="10" style="28" customWidth="1"/>
    <col min="5388" max="5388" width="18.42578125" style="28" customWidth="1"/>
    <col min="5389" max="5389" width="13.85546875" style="28" customWidth="1"/>
    <col min="5390" max="5632" width="9.140625" style="28"/>
    <col min="5633" max="5633" width="5.7109375" style="28" customWidth="1"/>
    <col min="5634" max="5634" width="33.28515625" style="28" customWidth="1"/>
    <col min="5635" max="5635" width="8.5703125" style="28" customWidth="1"/>
    <col min="5636" max="5637" width="9.140625" style="28"/>
    <col min="5638" max="5638" width="8.7109375" style="28" customWidth="1"/>
    <col min="5639" max="5639" width="9.140625" style="28"/>
    <col min="5640" max="5640" width="10.5703125" style="28" customWidth="1"/>
    <col min="5641" max="5641" width="9.140625" style="28"/>
    <col min="5642" max="5643" width="10" style="28" customWidth="1"/>
    <col min="5644" max="5644" width="18.42578125" style="28" customWidth="1"/>
    <col min="5645" max="5645" width="13.85546875" style="28" customWidth="1"/>
    <col min="5646" max="5888" width="9.140625" style="28"/>
    <col min="5889" max="5889" width="5.7109375" style="28" customWidth="1"/>
    <col min="5890" max="5890" width="33.28515625" style="28" customWidth="1"/>
    <col min="5891" max="5891" width="8.5703125" style="28" customWidth="1"/>
    <col min="5892" max="5893" width="9.140625" style="28"/>
    <col min="5894" max="5894" width="8.7109375" style="28" customWidth="1"/>
    <col min="5895" max="5895" width="9.140625" style="28"/>
    <col min="5896" max="5896" width="10.5703125" style="28" customWidth="1"/>
    <col min="5897" max="5897" width="9.140625" style="28"/>
    <col min="5898" max="5899" width="10" style="28" customWidth="1"/>
    <col min="5900" max="5900" width="18.42578125" style="28" customWidth="1"/>
    <col min="5901" max="5901" width="13.85546875" style="28" customWidth="1"/>
    <col min="5902" max="6144" width="9.140625" style="28"/>
    <col min="6145" max="6145" width="5.7109375" style="28" customWidth="1"/>
    <col min="6146" max="6146" width="33.28515625" style="28" customWidth="1"/>
    <col min="6147" max="6147" width="8.5703125" style="28" customWidth="1"/>
    <col min="6148" max="6149" width="9.140625" style="28"/>
    <col min="6150" max="6150" width="8.7109375" style="28" customWidth="1"/>
    <col min="6151" max="6151" width="9.140625" style="28"/>
    <col min="6152" max="6152" width="10.5703125" style="28" customWidth="1"/>
    <col min="6153" max="6153" width="9.140625" style="28"/>
    <col min="6154" max="6155" width="10" style="28" customWidth="1"/>
    <col min="6156" max="6156" width="18.42578125" style="28" customWidth="1"/>
    <col min="6157" max="6157" width="13.85546875" style="28" customWidth="1"/>
    <col min="6158" max="6400" width="9.140625" style="28"/>
    <col min="6401" max="6401" width="5.7109375" style="28" customWidth="1"/>
    <col min="6402" max="6402" width="33.28515625" style="28" customWidth="1"/>
    <col min="6403" max="6403" width="8.5703125" style="28" customWidth="1"/>
    <col min="6404" max="6405" width="9.140625" style="28"/>
    <col min="6406" max="6406" width="8.7109375" style="28" customWidth="1"/>
    <col min="6407" max="6407" width="9.140625" style="28"/>
    <col min="6408" max="6408" width="10.5703125" style="28" customWidth="1"/>
    <col min="6409" max="6409" width="9.140625" style="28"/>
    <col min="6410" max="6411" width="10" style="28" customWidth="1"/>
    <col min="6412" max="6412" width="18.42578125" style="28" customWidth="1"/>
    <col min="6413" max="6413" width="13.85546875" style="28" customWidth="1"/>
    <col min="6414" max="6656" width="9.140625" style="28"/>
    <col min="6657" max="6657" width="5.7109375" style="28" customWidth="1"/>
    <col min="6658" max="6658" width="33.28515625" style="28" customWidth="1"/>
    <col min="6659" max="6659" width="8.5703125" style="28" customWidth="1"/>
    <col min="6660" max="6661" width="9.140625" style="28"/>
    <col min="6662" max="6662" width="8.7109375" style="28" customWidth="1"/>
    <col min="6663" max="6663" width="9.140625" style="28"/>
    <col min="6664" max="6664" width="10.5703125" style="28" customWidth="1"/>
    <col min="6665" max="6665" width="9.140625" style="28"/>
    <col min="6666" max="6667" width="10" style="28" customWidth="1"/>
    <col min="6668" max="6668" width="18.42578125" style="28" customWidth="1"/>
    <col min="6669" max="6669" width="13.85546875" style="28" customWidth="1"/>
    <col min="6670" max="6912" width="9.140625" style="28"/>
    <col min="6913" max="6913" width="5.7109375" style="28" customWidth="1"/>
    <col min="6914" max="6914" width="33.28515625" style="28" customWidth="1"/>
    <col min="6915" max="6915" width="8.5703125" style="28" customWidth="1"/>
    <col min="6916" max="6917" width="9.140625" style="28"/>
    <col min="6918" max="6918" width="8.7109375" style="28" customWidth="1"/>
    <col min="6919" max="6919" width="9.140625" style="28"/>
    <col min="6920" max="6920" width="10.5703125" style="28" customWidth="1"/>
    <col min="6921" max="6921" width="9.140625" style="28"/>
    <col min="6922" max="6923" width="10" style="28" customWidth="1"/>
    <col min="6924" max="6924" width="18.42578125" style="28" customWidth="1"/>
    <col min="6925" max="6925" width="13.85546875" style="28" customWidth="1"/>
    <col min="6926" max="7168" width="9.140625" style="28"/>
    <col min="7169" max="7169" width="5.7109375" style="28" customWidth="1"/>
    <col min="7170" max="7170" width="33.28515625" style="28" customWidth="1"/>
    <col min="7171" max="7171" width="8.5703125" style="28" customWidth="1"/>
    <col min="7172" max="7173" width="9.140625" style="28"/>
    <col min="7174" max="7174" width="8.7109375" style="28" customWidth="1"/>
    <col min="7175" max="7175" width="9.140625" style="28"/>
    <col min="7176" max="7176" width="10.5703125" style="28" customWidth="1"/>
    <col min="7177" max="7177" width="9.140625" style="28"/>
    <col min="7178" max="7179" width="10" style="28" customWidth="1"/>
    <col min="7180" max="7180" width="18.42578125" style="28" customWidth="1"/>
    <col min="7181" max="7181" width="13.85546875" style="28" customWidth="1"/>
    <col min="7182" max="7424" width="9.140625" style="28"/>
    <col min="7425" max="7425" width="5.7109375" style="28" customWidth="1"/>
    <col min="7426" max="7426" width="33.28515625" style="28" customWidth="1"/>
    <col min="7427" max="7427" width="8.5703125" style="28" customWidth="1"/>
    <col min="7428" max="7429" width="9.140625" style="28"/>
    <col min="7430" max="7430" width="8.7109375" style="28" customWidth="1"/>
    <col min="7431" max="7431" width="9.140625" style="28"/>
    <col min="7432" max="7432" width="10.5703125" style="28" customWidth="1"/>
    <col min="7433" max="7433" width="9.140625" style="28"/>
    <col min="7434" max="7435" width="10" style="28" customWidth="1"/>
    <col min="7436" max="7436" width="18.42578125" style="28" customWidth="1"/>
    <col min="7437" max="7437" width="13.85546875" style="28" customWidth="1"/>
    <col min="7438" max="7680" width="9.140625" style="28"/>
    <col min="7681" max="7681" width="5.7109375" style="28" customWidth="1"/>
    <col min="7682" max="7682" width="33.28515625" style="28" customWidth="1"/>
    <col min="7683" max="7683" width="8.5703125" style="28" customWidth="1"/>
    <col min="7684" max="7685" width="9.140625" style="28"/>
    <col min="7686" max="7686" width="8.7109375" style="28" customWidth="1"/>
    <col min="7687" max="7687" width="9.140625" style="28"/>
    <col min="7688" max="7688" width="10.5703125" style="28" customWidth="1"/>
    <col min="7689" max="7689" width="9.140625" style="28"/>
    <col min="7690" max="7691" width="10" style="28" customWidth="1"/>
    <col min="7692" max="7692" width="18.42578125" style="28" customWidth="1"/>
    <col min="7693" max="7693" width="13.85546875" style="28" customWidth="1"/>
    <col min="7694" max="7936" width="9.140625" style="28"/>
    <col min="7937" max="7937" width="5.7109375" style="28" customWidth="1"/>
    <col min="7938" max="7938" width="33.28515625" style="28" customWidth="1"/>
    <col min="7939" max="7939" width="8.5703125" style="28" customWidth="1"/>
    <col min="7940" max="7941" width="9.140625" style="28"/>
    <col min="7942" max="7942" width="8.7109375" style="28" customWidth="1"/>
    <col min="7943" max="7943" width="9.140625" style="28"/>
    <col min="7944" max="7944" width="10.5703125" style="28" customWidth="1"/>
    <col min="7945" max="7945" width="9.140625" style="28"/>
    <col min="7946" max="7947" width="10" style="28" customWidth="1"/>
    <col min="7948" max="7948" width="18.42578125" style="28" customWidth="1"/>
    <col min="7949" max="7949" width="13.85546875" style="28" customWidth="1"/>
    <col min="7950" max="8192" width="9.140625" style="28"/>
    <col min="8193" max="8193" width="5.7109375" style="28" customWidth="1"/>
    <col min="8194" max="8194" width="33.28515625" style="28" customWidth="1"/>
    <col min="8195" max="8195" width="8.5703125" style="28" customWidth="1"/>
    <col min="8196" max="8197" width="9.140625" style="28"/>
    <col min="8198" max="8198" width="8.7109375" style="28" customWidth="1"/>
    <col min="8199" max="8199" width="9.140625" style="28"/>
    <col min="8200" max="8200" width="10.5703125" style="28" customWidth="1"/>
    <col min="8201" max="8201" width="9.140625" style="28"/>
    <col min="8202" max="8203" width="10" style="28" customWidth="1"/>
    <col min="8204" max="8204" width="18.42578125" style="28" customWidth="1"/>
    <col min="8205" max="8205" width="13.85546875" style="28" customWidth="1"/>
    <col min="8206" max="8448" width="9.140625" style="28"/>
    <col min="8449" max="8449" width="5.7109375" style="28" customWidth="1"/>
    <col min="8450" max="8450" width="33.28515625" style="28" customWidth="1"/>
    <col min="8451" max="8451" width="8.5703125" style="28" customWidth="1"/>
    <col min="8452" max="8453" width="9.140625" style="28"/>
    <col min="8454" max="8454" width="8.7109375" style="28" customWidth="1"/>
    <col min="8455" max="8455" width="9.140625" style="28"/>
    <col min="8456" max="8456" width="10.5703125" style="28" customWidth="1"/>
    <col min="8457" max="8457" width="9.140625" style="28"/>
    <col min="8458" max="8459" width="10" style="28" customWidth="1"/>
    <col min="8460" max="8460" width="18.42578125" style="28" customWidth="1"/>
    <col min="8461" max="8461" width="13.85546875" style="28" customWidth="1"/>
    <col min="8462" max="8704" width="9.140625" style="28"/>
    <col min="8705" max="8705" width="5.7109375" style="28" customWidth="1"/>
    <col min="8706" max="8706" width="33.28515625" style="28" customWidth="1"/>
    <col min="8707" max="8707" width="8.5703125" style="28" customWidth="1"/>
    <col min="8708" max="8709" width="9.140625" style="28"/>
    <col min="8710" max="8710" width="8.7109375" style="28" customWidth="1"/>
    <col min="8711" max="8711" width="9.140625" style="28"/>
    <col min="8712" max="8712" width="10.5703125" style="28" customWidth="1"/>
    <col min="8713" max="8713" width="9.140625" style="28"/>
    <col min="8714" max="8715" width="10" style="28" customWidth="1"/>
    <col min="8716" max="8716" width="18.42578125" style="28" customWidth="1"/>
    <col min="8717" max="8717" width="13.85546875" style="28" customWidth="1"/>
    <col min="8718" max="8960" width="9.140625" style="28"/>
    <col min="8961" max="8961" width="5.7109375" style="28" customWidth="1"/>
    <col min="8962" max="8962" width="33.28515625" style="28" customWidth="1"/>
    <col min="8963" max="8963" width="8.5703125" style="28" customWidth="1"/>
    <col min="8964" max="8965" width="9.140625" style="28"/>
    <col min="8966" max="8966" width="8.7109375" style="28" customWidth="1"/>
    <col min="8967" max="8967" width="9.140625" style="28"/>
    <col min="8968" max="8968" width="10.5703125" style="28" customWidth="1"/>
    <col min="8969" max="8969" width="9.140625" style="28"/>
    <col min="8970" max="8971" width="10" style="28" customWidth="1"/>
    <col min="8972" max="8972" width="18.42578125" style="28" customWidth="1"/>
    <col min="8973" max="8973" width="13.85546875" style="28" customWidth="1"/>
    <col min="8974" max="9216" width="9.140625" style="28"/>
    <col min="9217" max="9217" width="5.7109375" style="28" customWidth="1"/>
    <col min="9218" max="9218" width="33.28515625" style="28" customWidth="1"/>
    <col min="9219" max="9219" width="8.5703125" style="28" customWidth="1"/>
    <col min="9220" max="9221" width="9.140625" style="28"/>
    <col min="9222" max="9222" width="8.7109375" style="28" customWidth="1"/>
    <col min="9223" max="9223" width="9.140625" style="28"/>
    <col min="9224" max="9224" width="10.5703125" style="28" customWidth="1"/>
    <col min="9225" max="9225" width="9.140625" style="28"/>
    <col min="9226" max="9227" width="10" style="28" customWidth="1"/>
    <col min="9228" max="9228" width="18.42578125" style="28" customWidth="1"/>
    <col min="9229" max="9229" width="13.85546875" style="28" customWidth="1"/>
    <col min="9230" max="9472" width="9.140625" style="28"/>
    <col min="9473" max="9473" width="5.7109375" style="28" customWidth="1"/>
    <col min="9474" max="9474" width="33.28515625" style="28" customWidth="1"/>
    <col min="9475" max="9475" width="8.5703125" style="28" customWidth="1"/>
    <col min="9476" max="9477" width="9.140625" style="28"/>
    <col min="9478" max="9478" width="8.7109375" style="28" customWidth="1"/>
    <col min="9479" max="9479" width="9.140625" style="28"/>
    <col min="9480" max="9480" width="10.5703125" style="28" customWidth="1"/>
    <col min="9481" max="9481" width="9.140625" style="28"/>
    <col min="9482" max="9483" width="10" style="28" customWidth="1"/>
    <col min="9484" max="9484" width="18.42578125" style="28" customWidth="1"/>
    <col min="9485" max="9485" width="13.85546875" style="28" customWidth="1"/>
    <col min="9486" max="9728" width="9.140625" style="28"/>
    <col min="9729" max="9729" width="5.7109375" style="28" customWidth="1"/>
    <col min="9730" max="9730" width="33.28515625" style="28" customWidth="1"/>
    <col min="9731" max="9731" width="8.5703125" style="28" customWidth="1"/>
    <col min="9732" max="9733" width="9.140625" style="28"/>
    <col min="9734" max="9734" width="8.7109375" style="28" customWidth="1"/>
    <col min="9735" max="9735" width="9.140625" style="28"/>
    <col min="9736" max="9736" width="10.5703125" style="28" customWidth="1"/>
    <col min="9737" max="9737" width="9.140625" style="28"/>
    <col min="9738" max="9739" width="10" style="28" customWidth="1"/>
    <col min="9740" max="9740" width="18.42578125" style="28" customWidth="1"/>
    <col min="9741" max="9741" width="13.85546875" style="28" customWidth="1"/>
    <col min="9742" max="9984" width="9.140625" style="28"/>
    <col min="9985" max="9985" width="5.7109375" style="28" customWidth="1"/>
    <col min="9986" max="9986" width="33.28515625" style="28" customWidth="1"/>
    <col min="9987" max="9987" width="8.5703125" style="28" customWidth="1"/>
    <col min="9988" max="9989" width="9.140625" style="28"/>
    <col min="9990" max="9990" width="8.7109375" style="28" customWidth="1"/>
    <col min="9991" max="9991" width="9.140625" style="28"/>
    <col min="9992" max="9992" width="10.5703125" style="28" customWidth="1"/>
    <col min="9993" max="9993" width="9.140625" style="28"/>
    <col min="9994" max="9995" width="10" style="28" customWidth="1"/>
    <col min="9996" max="9996" width="18.42578125" style="28" customWidth="1"/>
    <col min="9997" max="9997" width="13.85546875" style="28" customWidth="1"/>
    <col min="9998" max="10240" width="9.140625" style="28"/>
    <col min="10241" max="10241" width="5.7109375" style="28" customWidth="1"/>
    <col min="10242" max="10242" width="33.28515625" style="28" customWidth="1"/>
    <col min="10243" max="10243" width="8.5703125" style="28" customWidth="1"/>
    <col min="10244" max="10245" width="9.140625" style="28"/>
    <col min="10246" max="10246" width="8.7109375" style="28" customWidth="1"/>
    <col min="10247" max="10247" width="9.140625" style="28"/>
    <col min="10248" max="10248" width="10.5703125" style="28" customWidth="1"/>
    <col min="10249" max="10249" width="9.140625" style="28"/>
    <col min="10250" max="10251" width="10" style="28" customWidth="1"/>
    <col min="10252" max="10252" width="18.42578125" style="28" customWidth="1"/>
    <col min="10253" max="10253" width="13.85546875" style="28" customWidth="1"/>
    <col min="10254" max="10496" width="9.140625" style="28"/>
    <col min="10497" max="10497" width="5.7109375" style="28" customWidth="1"/>
    <col min="10498" max="10498" width="33.28515625" style="28" customWidth="1"/>
    <col min="10499" max="10499" width="8.5703125" style="28" customWidth="1"/>
    <col min="10500" max="10501" width="9.140625" style="28"/>
    <col min="10502" max="10502" width="8.7109375" style="28" customWidth="1"/>
    <col min="10503" max="10503" width="9.140625" style="28"/>
    <col min="10504" max="10504" width="10.5703125" style="28" customWidth="1"/>
    <col min="10505" max="10505" width="9.140625" style="28"/>
    <col min="10506" max="10507" width="10" style="28" customWidth="1"/>
    <col min="10508" max="10508" width="18.42578125" style="28" customWidth="1"/>
    <col min="10509" max="10509" width="13.85546875" style="28" customWidth="1"/>
    <col min="10510" max="10752" width="9.140625" style="28"/>
    <col min="10753" max="10753" width="5.7109375" style="28" customWidth="1"/>
    <col min="10754" max="10754" width="33.28515625" style="28" customWidth="1"/>
    <col min="10755" max="10755" width="8.5703125" style="28" customWidth="1"/>
    <col min="10756" max="10757" width="9.140625" style="28"/>
    <col min="10758" max="10758" width="8.7109375" style="28" customWidth="1"/>
    <col min="10759" max="10759" width="9.140625" style="28"/>
    <col min="10760" max="10760" width="10.5703125" style="28" customWidth="1"/>
    <col min="10761" max="10761" width="9.140625" style="28"/>
    <col min="10762" max="10763" width="10" style="28" customWidth="1"/>
    <col min="10764" max="10764" width="18.42578125" style="28" customWidth="1"/>
    <col min="10765" max="10765" width="13.85546875" style="28" customWidth="1"/>
    <col min="10766" max="11008" width="9.140625" style="28"/>
    <col min="11009" max="11009" width="5.7109375" style="28" customWidth="1"/>
    <col min="11010" max="11010" width="33.28515625" style="28" customWidth="1"/>
    <col min="11011" max="11011" width="8.5703125" style="28" customWidth="1"/>
    <col min="11012" max="11013" width="9.140625" style="28"/>
    <col min="11014" max="11014" width="8.7109375" style="28" customWidth="1"/>
    <col min="11015" max="11015" width="9.140625" style="28"/>
    <col min="11016" max="11016" width="10.5703125" style="28" customWidth="1"/>
    <col min="11017" max="11017" width="9.140625" style="28"/>
    <col min="11018" max="11019" width="10" style="28" customWidth="1"/>
    <col min="11020" max="11020" width="18.42578125" style="28" customWidth="1"/>
    <col min="11021" max="11021" width="13.85546875" style="28" customWidth="1"/>
    <col min="11022" max="11264" width="9.140625" style="28"/>
    <col min="11265" max="11265" width="5.7109375" style="28" customWidth="1"/>
    <col min="11266" max="11266" width="33.28515625" style="28" customWidth="1"/>
    <col min="11267" max="11267" width="8.5703125" style="28" customWidth="1"/>
    <col min="11268" max="11269" width="9.140625" style="28"/>
    <col min="11270" max="11270" width="8.7109375" style="28" customWidth="1"/>
    <col min="11271" max="11271" width="9.140625" style="28"/>
    <col min="11272" max="11272" width="10.5703125" style="28" customWidth="1"/>
    <col min="11273" max="11273" width="9.140625" style="28"/>
    <col min="11274" max="11275" width="10" style="28" customWidth="1"/>
    <col min="11276" max="11276" width="18.42578125" style="28" customWidth="1"/>
    <col min="11277" max="11277" width="13.85546875" style="28" customWidth="1"/>
    <col min="11278" max="11520" width="9.140625" style="28"/>
    <col min="11521" max="11521" width="5.7109375" style="28" customWidth="1"/>
    <col min="11522" max="11522" width="33.28515625" style="28" customWidth="1"/>
    <col min="11523" max="11523" width="8.5703125" style="28" customWidth="1"/>
    <col min="11524" max="11525" width="9.140625" style="28"/>
    <col min="11526" max="11526" width="8.7109375" style="28" customWidth="1"/>
    <col min="11527" max="11527" width="9.140625" style="28"/>
    <col min="11528" max="11528" width="10.5703125" style="28" customWidth="1"/>
    <col min="11529" max="11529" width="9.140625" style="28"/>
    <col min="11530" max="11531" width="10" style="28" customWidth="1"/>
    <col min="11532" max="11532" width="18.42578125" style="28" customWidth="1"/>
    <col min="11533" max="11533" width="13.85546875" style="28" customWidth="1"/>
    <col min="11534" max="11776" width="9.140625" style="28"/>
    <col min="11777" max="11777" width="5.7109375" style="28" customWidth="1"/>
    <col min="11778" max="11778" width="33.28515625" style="28" customWidth="1"/>
    <col min="11779" max="11779" width="8.5703125" style="28" customWidth="1"/>
    <col min="11780" max="11781" width="9.140625" style="28"/>
    <col min="11782" max="11782" width="8.7109375" style="28" customWidth="1"/>
    <col min="11783" max="11783" width="9.140625" style="28"/>
    <col min="11784" max="11784" width="10.5703125" style="28" customWidth="1"/>
    <col min="11785" max="11785" width="9.140625" style="28"/>
    <col min="11786" max="11787" width="10" style="28" customWidth="1"/>
    <col min="11788" max="11788" width="18.42578125" style="28" customWidth="1"/>
    <col min="11789" max="11789" width="13.85546875" style="28" customWidth="1"/>
    <col min="11790" max="12032" width="9.140625" style="28"/>
    <col min="12033" max="12033" width="5.7109375" style="28" customWidth="1"/>
    <col min="12034" max="12034" width="33.28515625" style="28" customWidth="1"/>
    <col min="12035" max="12035" width="8.5703125" style="28" customWidth="1"/>
    <col min="12036" max="12037" width="9.140625" style="28"/>
    <col min="12038" max="12038" width="8.7109375" style="28" customWidth="1"/>
    <col min="12039" max="12039" width="9.140625" style="28"/>
    <col min="12040" max="12040" width="10.5703125" style="28" customWidth="1"/>
    <col min="12041" max="12041" width="9.140625" style="28"/>
    <col min="12042" max="12043" width="10" style="28" customWidth="1"/>
    <col min="12044" max="12044" width="18.42578125" style="28" customWidth="1"/>
    <col min="12045" max="12045" width="13.85546875" style="28" customWidth="1"/>
    <col min="12046" max="12288" width="9.140625" style="28"/>
    <col min="12289" max="12289" width="5.7109375" style="28" customWidth="1"/>
    <col min="12290" max="12290" width="33.28515625" style="28" customWidth="1"/>
    <col min="12291" max="12291" width="8.5703125" style="28" customWidth="1"/>
    <col min="12292" max="12293" width="9.140625" style="28"/>
    <col min="12294" max="12294" width="8.7109375" style="28" customWidth="1"/>
    <col min="12295" max="12295" width="9.140625" style="28"/>
    <col min="12296" max="12296" width="10.5703125" style="28" customWidth="1"/>
    <col min="12297" max="12297" width="9.140625" style="28"/>
    <col min="12298" max="12299" width="10" style="28" customWidth="1"/>
    <col min="12300" max="12300" width="18.42578125" style="28" customWidth="1"/>
    <col min="12301" max="12301" width="13.85546875" style="28" customWidth="1"/>
    <col min="12302" max="12544" width="9.140625" style="28"/>
    <col min="12545" max="12545" width="5.7109375" style="28" customWidth="1"/>
    <col min="12546" max="12546" width="33.28515625" style="28" customWidth="1"/>
    <col min="12547" max="12547" width="8.5703125" style="28" customWidth="1"/>
    <col min="12548" max="12549" width="9.140625" style="28"/>
    <col min="12550" max="12550" width="8.7109375" style="28" customWidth="1"/>
    <col min="12551" max="12551" width="9.140625" style="28"/>
    <col min="12552" max="12552" width="10.5703125" style="28" customWidth="1"/>
    <col min="12553" max="12553" width="9.140625" style="28"/>
    <col min="12554" max="12555" width="10" style="28" customWidth="1"/>
    <col min="12556" max="12556" width="18.42578125" style="28" customWidth="1"/>
    <col min="12557" max="12557" width="13.85546875" style="28" customWidth="1"/>
    <col min="12558" max="12800" width="9.140625" style="28"/>
    <col min="12801" max="12801" width="5.7109375" style="28" customWidth="1"/>
    <col min="12802" max="12802" width="33.28515625" style="28" customWidth="1"/>
    <col min="12803" max="12803" width="8.5703125" style="28" customWidth="1"/>
    <col min="12804" max="12805" width="9.140625" style="28"/>
    <col min="12806" max="12806" width="8.7109375" style="28" customWidth="1"/>
    <col min="12807" max="12807" width="9.140625" style="28"/>
    <col min="12808" max="12808" width="10.5703125" style="28" customWidth="1"/>
    <col min="12809" max="12809" width="9.140625" style="28"/>
    <col min="12810" max="12811" width="10" style="28" customWidth="1"/>
    <col min="12812" max="12812" width="18.42578125" style="28" customWidth="1"/>
    <col min="12813" max="12813" width="13.85546875" style="28" customWidth="1"/>
    <col min="12814" max="13056" width="9.140625" style="28"/>
    <col min="13057" max="13057" width="5.7109375" style="28" customWidth="1"/>
    <col min="13058" max="13058" width="33.28515625" style="28" customWidth="1"/>
    <col min="13059" max="13059" width="8.5703125" style="28" customWidth="1"/>
    <col min="13060" max="13061" width="9.140625" style="28"/>
    <col min="13062" max="13062" width="8.7109375" style="28" customWidth="1"/>
    <col min="13063" max="13063" width="9.140625" style="28"/>
    <col min="13064" max="13064" width="10.5703125" style="28" customWidth="1"/>
    <col min="13065" max="13065" width="9.140625" style="28"/>
    <col min="13066" max="13067" width="10" style="28" customWidth="1"/>
    <col min="13068" max="13068" width="18.42578125" style="28" customWidth="1"/>
    <col min="13069" max="13069" width="13.85546875" style="28" customWidth="1"/>
    <col min="13070" max="13312" width="9.140625" style="28"/>
    <col min="13313" max="13313" width="5.7109375" style="28" customWidth="1"/>
    <col min="13314" max="13314" width="33.28515625" style="28" customWidth="1"/>
    <col min="13315" max="13315" width="8.5703125" style="28" customWidth="1"/>
    <col min="13316" max="13317" width="9.140625" style="28"/>
    <col min="13318" max="13318" width="8.7109375" style="28" customWidth="1"/>
    <col min="13319" max="13319" width="9.140625" style="28"/>
    <col min="13320" max="13320" width="10.5703125" style="28" customWidth="1"/>
    <col min="13321" max="13321" width="9.140625" style="28"/>
    <col min="13322" max="13323" width="10" style="28" customWidth="1"/>
    <col min="13324" max="13324" width="18.42578125" style="28" customWidth="1"/>
    <col min="13325" max="13325" width="13.85546875" style="28" customWidth="1"/>
    <col min="13326" max="13568" width="9.140625" style="28"/>
    <col min="13569" max="13569" width="5.7109375" style="28" customWidth="1"/>
    <col min="13570" max="13570" width="33.28515625" style="28" customWidth="1"/>
    <col min="13571" max="13571" width="8.5703125" style="28" customWidth="1"/>
    <col min="13572" max="13573" width="9.140625" style="28"/>
    <col min="13574" max="13574" width="8.7109375" style="28" customWidth="1"/>
    <col min="13575" max="13575" width="9.140625" style="28"/>
    <col min="13576" max="13576" width="10.5703125" style="28" customWidth="1"/>
    <col min="13577" max="13577" width="9.140625" style="28"/>
    <col min="13578" max="13579" width="10" style="28" customWidth="1"/>
    <col min="13580" max="13580" width="18.42578125" style="28" customWidth="1"/>
    <col min="13581" max="13581" width="13.85546875" style="28" customWidth="1"/>
    <col min="13582" max="13824" width="9.140625" style="28"/>
    <col min="13825" max="13825" width="5.7109375" style="28" customWidth="1"/>
    <col min="13826" max="13826" width="33.28515625" style="28" customWidth="1"/>
    <col min="13827" max="13827" width="8.5703125" style="28" customWidth="1"/>
    <col min="13828" max="13829" width="9.140625" style="28"/>
    <col min="13830" max="13830" width="8.7109375" style="28" customWidth="1"/>
    <col min="13831" max="13831" width="9.140625" style="28"/>
    <col min="13832" max="13832" width="10.5703125" style="28" customWidth="1"/>
    <col min="13833" max="13833" width="9.140625" style="28"/>
    <col min="13834" max="13835" width="10" style="28" customWidth="1"/>
    <col min="13836" max="13836" width="18.42578125" style="28" customWidth="1"/>
    <col min="13837" max="13837" width="13.85546875" style="28" customWidth="1"/>
    <col min="13838" max="14080" width="9.140625" style="28"/>
    <col min="14081" max="14081" width="5.7109375" style="28" customWidth="1"/>
    <col min="14082" max="14082" width="33.28515625" style="28" customWidth="1"/>
    <col min="14083" max="14083" width="8.5703125" style="28" customWidth="1"/>
    <col min="14084" max="14085" width="9.140625" style="28"/>
    <col min="14086" max="14086" width="8.7109375" style="28" customWidth="1"/>
    <col min="14087" max="14087" width="9.140625" style="28"/>
    <col min="14088" max="14088" width="10.5703125" style="28" customWidth="1"/>
    <col min="14089" max="14089" width="9.140625" style="28"/>
    <col min="14090" max="14091" width="10" style="28" customWidth="1"/>
    <col min="14092" max="14092" width="18.42578125" style="28" customWidth="1"/>
    <col min="14093" max="14093" width="13.85546875" style="28" customWidth="1"/>
    <col min="14094" max="14336" width="9.140625" style="28"/>
    <col min="14337" max="14337" width="5.7109375" style="28" customWidth="1"/>
    <col min="14338" max="14338" width="33.28515625" style="28" customWidth="1"/>
    <col min="14339" max="14339" width="8.5703125" style="28" customWidth="1"/>
    <col min="14340" max="14341" width="9.140625" style="28"/>
    <col min="14342" max="14342" width="8.7109375" style="28" customWidth="1"/>
    <col min="14343" max="14343" width="9.140625" style="28"/>
    <col min="14344" max="14344" width="10.5703125" style="28" customWidth="1"/>
    <col min="14345" max="14345" width="9.140625" style="28"/>
    <col min="14346" max="14347" width="10" style="28" customWidth="1"/>
    <col min="14348" max="14348" width="18.42578125" style="28" customWidth="1"/>
    <col min="14349" max="14349" width="13.85546875" style="28" customWidth="1"/>
    <col min="14350" max="14592" width="9.140625" style="28"/>
    <col min="14593" max="14593" width="5.7109375" style="28" customWidth="1"/>
    <col min="14594" max="14594" width="33.28515625" style="28" customWidth="1"/>
    <col min="14595" max="14595" width="8.5703125" style="28" customWidth="1"/>
    <col min="14596" max="14597" width="9.140625" style="28"/>
    <col min="14598" max="14598" width="8.7109375" style="28" customWidth="1"/>
    <col min="14599" max="14599" width="9.140625" style="28"/>
    <col min="14600" max="14600" width="10.5703125" style="28" customWidth="1"/>
    <col min="14601" max="14601" width="9.140625" style="28"/>
    <col min="14602" max="14603" width="10" style="28" customWidth="1"/>
    <col min="14604" max="14604" width="18.42578125" style="28" customWidth="1"/>
    <col min="14605" max="14605" width="13.85546875" style="28" customWidth="1"/>
    <col min="14606" max="14848" width="9.140625" style="28"/>
    <col min="14849" max="14849" width="5.7109375" style="28" customWidth="1"/>
    <col min="14850" max="14850" width="33.28515625" style="28" customWidth="1"/>
    <col min="14851" max="14851" width="8.5703125" style="28" customWidth="1"/>
    <col min="14852" max="14853" width="9.140625" style="28"/>
    <col min="14854" max="14854" width="8.7109375" style="28" customWidth="1"/>
    <col min="14855" max="14855" width="9.140625" style="28"/>
    <col min="14856" max="14856" width="10.5703125" style="28" customWidth="1"/>
    <col min="14857" max="14857" width="9.140625" style="28"/>
    <col min="14858" max="14859" width="10" style="28" customWidth="1"/>
    <col min="14860" max="14860" width="18.42578125" style="28" customWidth="1"/>
    <col min="14861" max="14861" width="13.85546875" style="28" customWidth="1"/>
    <col min="14862" max="15104" width="9.140625" style="28"/>
    <col min="15105" max="15105" width="5.7109375" style="28" customWidth="1"/>
    <col min="15106" max="15106" width="33.28515625" style="28" customWidth="1"/>
    <col min="15107" max="15107" width="8.5703125" style="28" customWidth="1"/>
    <col min="15108" max="15109" width="9.140625" style="28"/>
    <col min="15110" max="15110" width="8.7109375" style="28" customWidth="1"/>
    <col min="15111" max="15111" width="9.140625" style="28"/>
    <col min="15112" max="15112" width="10.5703125" style="28" customWidth="1"/>
    <col min="15113" max="15113" width="9.140625" style="28"/>
    <col min="15114" max="15115" width="10" style="28" customWidth="1"/>
    <col min="15116" max="15116" width="18.42578125" style="28" customWidth="1"/>
    <col min="15117" max="15117" width="13.85546875" style="28" customWidth="1"/>
    <col min="15118" max="15360" width="9.140625" style="28"/>
    <col min="15361" max="15361" width="5.7109375" style="28" customWidth="1"/>
    <col min="15362" max="15362" width="33.28515625" style="28" customWidth="1"/>
    <col min="15363" max="15363" width="8.5703125" style="28" customWidth="1"/>
    <col min="15364" max="15365" width="9.140625" style="28"/>
    <col min="15366" max="15366" width="8.7109375" style="28" customWidth="1"/>
    <col min="15367" max="15367" width="9.140625" style="28"/>
    <col min="15368" max="15368" width="10.5703125" style="28" customWidth="1"/>
    <col min="15369" max="15369" width="9.140625" style="28"/>
    <col min="15370" max="15371" width="10" style="28" customWidth="1"/>
    <col min="15372" max="15372" width="18.42578125" style="28" customWidth="1"/>
    <col min="15373" max="15373" width="13.85546875" style="28" customWidth="1"/>
    <col min="15374" max="15616" width="9.140625" style="28"/>
    <col min="15617" max="15617" width="5.7109375" style="28" customWidth="1"/>
    <col min="15618" max="15618" width="33.28515625" style="28" customWidth="1"/>
    <col min="15619" max="15619" width="8.5703125" style="28" customWidth="1"/>
    <col min="15620" max="15621" width="9.140625" style="28"/>
    <col min="15622" max="15622" width="8.7109375" style="28" customWidth="1"/>
    <col min="15623" max="15623" width="9.140625" style="28"/>
    <col min="15624" max="15624" width="10.5703125" style="28" customWidth="1"/>
    <col min="15625" max="15625" width="9.140625" style="28"/>
    <col min="15626" max="15627" width="10" style="28" customWidth="1"/>
    <col min="15628" max="15628" width="18.42578125" style="28" customWidth="1"/>
    <col min="15629" max="15629" width="13.85546875" style="28" customWidth="1"/>
    <col min="15630" max="15872" width="9.140625" style="28"/>
    <col min="15873" max="15873" width="5.7109375" style="28" customWidth="1"/>
    <col min="15874" max="15874" width="33.28515625" style="28" customWidth="1"/>
    <col min="15875" max="15875" width="8.5703125" style="28" customWidth="1"/>
    <col min="15876" max="15877" width="9.140625" style="28"/>
    <col min="15878" max="15878" width="8.7109375" style="28" customWidth="1"/>
    <col min="15879" max="15879" width="9.140625" style="28"/>
    <col min="15880" max="15880" width="10.5703125" style="28" customWidth="1"/>
    <col min="15881" max="15881" width="9.140625" style="28"/>
    <col min="15882" max="15883" width="10" style="28" customWidth="1"/>
    <col min="15884" max="15884" width="18.42578125" style="28" customWidth="1"/>
    <col min="15885" max="15885" width="13.85546875" style="28" customWidth="1"/>
    <col min="15886" max="16128" width="9.140625" style="28"/>
    <col min="16129" max="16129" width="5.7109375" style="28" customWidth="1"/>
    <col min="16130" max="16130" width="33.28515625" style="28" customWidth="1"/>
    <col min="16131" max="16131" width="8.5703125" style="28" customWidth="1"/>
    <col min="16132" max="16133" width="9.140625" style="28"/>
    <col min="16134" max="16134" width="8.7109375" style="28" customWidth="1"/>
    <col min="16135" max="16135" width="9.140625" style="28"/>
    <col min="16136" max="16136" width="10.5703125" style="28" customWidth="1"/>
    <col min="16137" max="16137" width="9.140625" style="28"/>
    <col min="16138" max="16139" width="10" style="28" customWidth="1"/>
    <col min="16140" max="16140" width="18.42578125" style="28" customWidth="1"/>
    <col min="16141" max="16141" width="13.85546875" style="28" customWidth="1"/>
    <col min="16142" max="16384" width="9.140625" style="28"/>
  </cols>
  <sheetData>
    <row r="1" spans="1:13" ht="33" customHeight="1" x14ac:dyDescent="0.25">
      <c r="A1" s="220" t="s">
        <v>427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</row>
    <row r="2" spans="1:13" x14ac:dyDescent="0.25">
      <c r="A2" s="27"/>
      <c r="D2" s="27"/>
    </row>
    <row r="3" spans="1:13" ht="23.25" customHeight="1" x14ac:dyDescent="0.25">
      <c r="A3" s="221" t="s">
        <v>1</v>
      </c>
      <c r="B3" s="221" t="s">
        <v>2</v>
      </c>
      <c r="C3" s="221" t="s">
        <v>3</v>
      </c>
      <c r="D3" s="209" t="s">
        <v>4</v>
      </c>
      <c r="E3" s="209"/>
      <c r="F3" s="209"/>
      <c r="G3" s="209"/>
      <c r="H3" s="222" t="s">
        <v>5</v>
      </c>
      <c r="I3" s="222"/>
      <c r="J3" s="222"/>
      <c r="K3" s="222"/>
      <c r="L3" s="223" t="s">
        <v>6</v>
      </c>
      <c r="M3" s="209" t="s">
        <v>7</v>
      </c>
    </row>
    <row r="4" spans="1:13" ht="67.5" x14ac:dyDescent="0.25">
      <c r="A4" s="221"/>
      <c r="B4" s="221"/>
      <c r="C4" s="221"/>
      <c r="D4" s="126" t="s">
        <v>8</v>
      </c>
      <c r="E4" s="126" t="s">
        <v>9</v>
      </c>
      <c r="F4" s="126" t="s">
        <v>10</v>
      </c>
      <c r="G4" s="126" t="s">
        <v>41</v>
      </c>
      <c r="H4" s="126" t="s">
        <v>12</v>
      </c>
      <c r="I4" s="127" t="s">
        <v>13</v>
      </c>
      <c r="J4" s="126" t="s">
        <v>14</v>
      </c>
      <c r="K4" s="126" t="s">
        <v>42</v>
      </c>
      <c r="L4" s="223"/>
      <c r="M4" s="209"/>
    </row>
    <row r="5" spans="1:13" ht="14.45" customHeight="1" x14ac:dyDescent="0.25">
      <c r="A5" s="209"/>
      <c r="B5" s="218" t="s">
        <v>428</v>
      </c>
      <c r="C5" s="202">
        <v>2021</v>
      </c>
      <c r="D5" s="128" t="s">
        <v>16</v>
      </c>
      <c r="E5" s="117">
        <f>E6+E7+E8+E9</f>
        <v>1000</v>
      </c>
      <c r="F5" s="117">
        <f>F6+F7+F8+F9</f>
        <v>0</v>
      </c>
      <c r="G5" s="129">
        <f>F5/E5</f>
        <v>0</v>
      </c>
      <c r="H5" s="219"/>
      <c r="I5" s="130"/>
      <c r="J5" s="131"/>
      <c r="K5" s="131"/>
      <c r="L5" s="209" t="s">
        <v>429</v>
      </c>
      <c r="M5" s="209"/>
    </row>
    <row r="6" spans="1:13" ht="14.45" customHeight="1" x14ac:dyDescent="0.25">
      <c r="A6" s="209"/>
      <c r="B6" s="218"/>
      <c r="C6" s="202"/>
      <c r="D6" s="132" t="s">
        <v>18</v>
      </c>
      <c r="E6" s="118">
        <f t="shared" ref="E6:G7" si="0">E11+E16+E21+E41+E46</f>
        <v>0</v>
      </c>
      <c r="F6" s="118">
        <f t="shared" si="0"/>
        <v>0</v>
      </c>
      <c r="G6" s="133">
        <f t="shared" si="0"/>
        <v>0</v>
      </c>
      <c r="H6" s="219"/>
      <c r="I6" s="134"/>
      <c r="J6" s="134"/>
      <c r="K6" s="134"/>
      <c r="L6" s="209"/>
      <c r="M6" s="209"/>
    </row>
    <row r="7" spans="1:13" x14ac:dyDescent="0.25">
      <c r="A7" s="209"/>
      <c r="B7" s="218"/>
      <c r="C7" s="202"/>
      <c r="D7" s="132" t="s">
        <v>19</v>
      </c>
      <c r="E7" s="118">
        <f t="shared" si="0"/>
        <v>0</v>
      </c>
      <c r="F7" s="118">
        <f t="shared" si="0"/>
        <v>0</v>
      </c>
      <c r="G7" s="133">
        <f t="shared" si="0"/>
        <v>0</v>
      </c>
      <c r="H7" s="219"/>
      <c r="I7" s="134"/>
      <c r="J7" s="134"/>
      <c r="K7" s="134"/>
      <c r="L7" s="209"/>
      <c r="M7" s="209"/>
    </row>
    <row r="8" spans="1:13" x14ac:dyDescent="0.25">
      <c r="A8" s="209"/>
      <c r="B8" s="218"/>
      <c r="C8" s="202"/>
      <c r="D8" s="132" t="s">
        <v>20</v>
      </c>
      <c r="E8" s="118">
        <f>E13+E18+E23+E43+E48</f>
        <v>1000</v>
      </c>
      <c r="F8" s="118">
        <f>F13+F18+F23+F43+F48</f>
        <v>0</v>
      </c>
      <c r="G8" s="133">
        <f>F8/E8</f>
        <v>0</v>
      </c>
      <c r="H8" s="219"/>
      <c r="I8" s="134"/>
      <c r="J8" s="134"/>
      <c r="K8" s="134"/>
      <c r="L8" s="209"/>
      <c r="M8" s="209"/>
    </row>
    <row r="9" spans="1:13" ht="19.5" customHeight="1" x14ac:dyDescent="0.25">
      <c r="A9" s="209"/>
      <c r="B9" s="218"/>
      <c r="C9" s="202"/>
      <c r="D9" s="132" t="s">
        <v>21</v>
      </c>
      <c r="E9" s="118">
        <f>E14+E19+E24+E44+E49</f>
        <v>0</v>
      </c>
      <c r="F9" s="118">
        <f>F14+F19+F24+F44+F49</f>
        <v>0</v>
      </c>
      <c r="G9" s="133">
        <f>G14+G19+G24+G44+G49</f>
        <v>0</v>
      </c>
      <c r="H9" s="219"/>
      <c r="I9" s="134"/>
      <c r="J9" s="134"/>
      <c r="K9" s="134"/>
      <c r="L9" s="209"/>
      <c r="M9" s="209"/>
    </row>
    <row r="10" spans="1:13" ht="14.45" customHeight="1" x14ac:dyDescent="0.25">
      <c r="A10" s="209" t="s">
        <v>22</v>
      </c>
      <c r="B10" s="216" t="s">
        <v>430</v>
      </c>
      <c r="C10" s="202">
        <v>2021</v>
      </c>
      <c r="D10" s="128" t="s">
        <v>16</v>
      </c>
      <c r="E10" s="117">
        <f>E11+E12+E13+E14</f>
        <v>1000</v>
      </c>
      <c r="F10" s="117">
        <f>F11+F12+F13+F14</f>
        <v>0</v>
      </c>
      <c r="G10" s="129">
        <f>F10/E10</f>
        <v>0</v>
      </c>
      <c r="H10" s="217" t="s">
        <v>37</v>
      </c>
      <c r="I10" s="115"/>
      <c r="J10" s="115"/>
      <c r="K10" s="115"/>
      <c r="L10" s="209" t="s">
        <v>429</v>
      </c>
      <c r="M10" s="209" t="s">
        <v>431</v>
      </c>
    </row>
    <row r="11" spans="1:13" ht="14.45" customHeight="1" x14ac:dyDescent="0.25">
      <c r="A11" s="209"/>
      <c r="B11" s="216"/>
      <c r="C11" s="202"/>
      <c r="D11" s="132" t="s">
        <v>18</v>
      </c>
      <c r="E11" s="118">
        <v>0</v>
      </c>
      <c r="F11" s="118">
        <v>0</v>
      </c>
      <c r="G11" s="133">
        <v>0</v>
      </c>
      <c r="H11" s="217"/>
      <c r="I11" s="115"/>
      <c r="J11" s="115"/>
      <c r="K11" s="115"/>
      <c r="L11" s="209"/>
      <c r="M11" s="209"/>
    </row>
    <row r="12" spans="1:13" x14ac:dyDescent="0.25">
      <c r="A12" s="209"/>
      <c r="B12" s="216"/>
      <c r="C12" s="202"/>
      <c r="D12" s="132" t="s">
        <v>19</v>
      </c>
      <c r="E12" s="118">
        <v>0</v>
      </c>
      <c r="F12" s="118">
        <v>0</v>
      </c>
      <c r="G12" s="133">
        <v>0</v>
      </c>
      <c r="H12" s="217"/>
      <c r="I12" s="115"/>
      <c r="J12" s="115"/>
      <c r="K12" s="115"/>
      <c r="L12" s="209"/>
      <c r="M12" s="209"/>
    </row>
    <row r="13" spans="1:13" x14ac:dyDescent="0.25">
      <c r="A13" s="209"/>
      <c r="B13" s="216"/>
      <c r="C13" s="202"/>
      <c r="D13" s="132" t="s">
        <v>20</v>
      </c>
      <c r="E13" s="118">
        <v>1000</v>
      </c>
      <c r="F13" s="118">
        <v>0</v>
      </c>
      <c r="G13" s="133">
        <f>F13/E13</f>
        <v>0</v>
      </c>
      <c r="H13" s="217"/>
      <c r="I13" s="119">
        <v>450</v>
      </c>
      <c r="J13" s="135">
        <v>283</v>
      </c>
      <c r="K13" s="136">
        <f>J13/I13</f>
        <v>0.62888888888888894</v>
      </c>
      <c r="L13" s="209"/>
      <c r="M13" s="209"/>
    </row>
    <row r="14" spans="1:13" x14ac:dyDescent="0.25">
      <c r="A14" s="209"/>
      <c r="B14" s="216"/>
      <c r="C14" s="202"/>
      <c r="D14" s="132" t="s">
        <v>21</v>
      </c>
      <c r="E14" s="118">
        <v>0</v>
      </c>
      <c r="F14" s="118">
        <v>0</v>
      </c>
      <c r="G14" s="133">
        <v>0</v>
      </c>
      <c r="H14" s="217"/>
      <c r="I14" s="137"/>
      <c r="J14" s="137"/>
      <c r="K14" s="137"/>
      <c r="L14" s="209"/>
      <c r="M14" s="209"/>
    </row>
    <row r="15" spans="1:13" ht="14.45" customHeight="1" x14ac:dyDescent="0.25">
      <c r="A15" s="212" t="s">
        <v>45</v>
      </c>
      <c r="B15" s="216" t="s">
        <v>432</v>
      </c>
      <c r="C15" s="196">
        <v>2021</v>
      </c>
      <c r="D15" s="128" t="s">
        <v>16</v>
      </c>
      <c r="E15" s="117">
        <f>E16+E17+E18+E19</f>
        <v>0</v>
      </c>
      <c r="F15" s="117">
        <f>F16+F17+F18+F19</f>
        <v>0</v>
      </c>
      <c r="G15" s="129">
        <v>0</v>
      </c>
      <c r="H15" s="196"/>
      <c r="I15" s="138"/>
      <c r="J15" s="138"/>
      <c r="K15" s="138"/>
      <c r="L15" s="209" t="s">
        <v>429</v>
      </c>
      <c r="M15" s="209"/>
    </row>
    <row r="16" spans="1:13" ht="14.45" customHeight="1" x14ac:dyDescent="0.25">
      <c r="A16" s="212"/>
      <c r="B16" s="216"/>
      <c r="C16" s="196"/>
      <c r="D16" s="132" t="s">
        <v>18</v>
      </c>
      <c r="E16" s="118">
        <v>0</v>
      </c>
      <c r="F16" s="118">
        <v>0</v>
      </c>
      <c r="G16" s="133">
        <v>0</v>
      </c>
      <c r="H16" s="196"/>
      <c r="I16" s="139"/>
      <c r="J16" s="140"/>
      <c r="K16" s="141"/>
      <c r="L16" s="209"/>
      <c r="M16" s="209"/>
    </row>
    <row r="17" spans="1:13" x14ac:dyDescent="0.25">
      <c r="A17" s="212"/>
      <c r="B17" s="216"/>
      <c r="C17" s="196"/>
      <c r="D17" s="132" t="s">
        <v>19</v>
      </c>
      <c r="E17" s="118">
        <v>0</v>
      </c>
      <c r="F17" s="118">
        <v>0</v>
      </c>
      <c r="G17" s="133">
        <v>0</v>
      </c>
      <c r="H17" s="196"/>
      <c r="I17" s="139"/>
      <c r="J17" s="140"/>
      <c r="K17" s="141"/>
      <c r="L17" s="209"/>
      <c r="M17" s="209"/>
    </row>
    <row r="18" spans="1:13" x14ac:dyDescent="0.25">
      <c r="A18" s="212"/>
      <c r="B18" s="216"/>
      <c r="C18" s="196"/>
      <c r="D18" s="132" t="s">
        <v>20</v>
      </c>
      <c r="E18" s="118">
        <v>0</v>
      </c>
      <c r="F18" s="118">
        <v>0</v>
      </c>
      <c r="G18" s="133">
        <v>0</v>
      </c>
      <c r="H18" s="196"/>
      <c r="I18" s="142"/>
      <c r="J18" s="142"/>
      <c r="K18" s="138"/>
      <c r="L18" s="209"/>
      <c r="M18" s="209"/>
    </row>
    <row r="19" spans="1:13" x14ac:dyDescent="0.25">
      <c r="A19" s="212"/>
      <c r="B19" s="216"/>
      <c r="C19" s="196"/>
      <c r="D19" s="132" t="s">
        <v>21</v>
      </c>
      <c r="E19" s="118">
        <v>0</v>
      </c>
      <c r="F19" s="118">
        <v>0</v>
      </c>
      <c r="G19" s="133">
        <v>0</v>
      </c>
      <c r="H19" s="196"/>
      <c r="I19" s="139"/>
      <c r="J19" s="139"/>
      <c r="K19" s="139"/>
      <c r="L19" s="209"/>
      <c r="M19" s="209"/>
    </row>
    <row r="20" spans="1:13" ht="14.45" hidden="1" customHeight="1" x14ac:dyDescent="0.25">
      <c r="A20" s="212" t="s">
        <v>433</v>
      </c>
      <c r="B20" s="214" t="s">
        <v>434</v>
      </c>
      <c r="C20" s="196">
        <v>2020</v>
      </c>
      <c r="D20" s="128" t="s">
        <v>16</v>
      </c>
      <c r="E20" s="143">
        <f>E21+E22+E23+E24</f>
        <v>0</v>
      </c>
      <c r="F20" s="143">
        <f>F21+F22+F23+F24</f>
        <v>0</v>
      </c>
      <c r="G20" s="143">
        <v>0</v>
      </c>
      <c r="H20" s="215"/>
      <c r="I20" s="140"/>
      <c r="J20" s="140"/>
      <c r="K20" s="140"/>
      <c r="L20" s="209"/>
      <c r="M20" s="209"/>
    </row>
    <row r="21" spans="1:13" ht="15.6" hidden="1" customHeight="1" x14ac:dyDescent="0.25">
      <c r="A21" s="212"/>
      <c r="B21" s="214"/>
      <c r="C21" s="196"/>
      <c r="D21" s="132" t="s">
        <v>18</v>
      </c>
      <c r="E21" s="144">
        <v>0</v>
      </c>
      <c r="F21" s="144">
        <v>0</v>
      </c>
      <c r="G21" s="144">
        <v>0</v>
      </c>
      <c r="H21" s="215"/>
      <c r="I21" s="139"/>
      <c r="J21" s="140"/>
      <c r="K21" s="140"/>
      <c r="L21" s="209"/>
      <c r="M21" s="209"/>
    </row>
    <row r="22" spans="1:13" ht="15" hidden="1" customHeight="1" x14ac:dyDescent="0.25">
      <c r="A22" s="212"/>
      <c r="B22" s="214"/>
      <c r="C22" s="196"/>
      <c r="D22" s="132" t="s">
        <v>19</v>
      </c>
      <c r="E22" s="144">
        <v>0</v>
      </c>
      <c r="F22" s="144">
        <v>0</v>
      </c>
      <c r="G22" s="144">
        <v>0</v>
      </c>
      <c r="H22" s="215"/>
      <c r="I22" s="139"/>
      <c r="J22" s="140"/>
      <c r="K22" s="140"/>
      <c r="L22" s="209"/>
      <c r="M22" s="209"/>
    </row>
    <row r="23" spans="1:13" ht="15" hidden="1" customHeight="1" x14ac:dyDescent="0.25">
      <c r="A23" s="212"/>
      <c r="B23" s="214"/>
      <c r="C23" s="196"/>
      <c r="D23" s="132" t="s">
        <v>20</v>
      </c>
      <c r="E23" s="144">
        <v>0</v>
      </c>
      <c r="F23" s="144">
        <v>0</v>
      </c>
      <c r="G23" s="144">
        <v>0</v>
      </c>
      <c r="H23" s="215"/>
      <c r="I23" s="142"/>
      <c r="J23" s="140"/>
      <c r="K23" s="140"/>
      <c r="L23" s="209"/>
      <c r="M23" s="209"/>
    </row>
    <row r="24" spans="1:13" ht="17.45" hidden="1" customHeight="1" x14ac:dyDescent="0.25">
      <c r="A24" s="212"/>
      <c r="B24" s="214"/>
      <c r="C24" s="196"/>
      <c r="D24" s="132" t="s">
        <v>21</v>
      </c>
      <c r="E24" s="144">
        <v>0</v>
      </c>
      <c r="F24" s="144">
        <v>0</v>
      </c>
      <c r="G24" s="144">
        <v>0</v>
      </c>
      <c r="H24" s="215"/>
      <c r="I24" s="139"/>
      <c r="J24" s="139"/>
      <c r="K24" s="139"/>
      <c r="L24" s="209"/>
      <c r="M24" s="209"/>
    </row>
    <row r="25" spans="1:13" ht="17.45" hidden="1" customHeight="1" x14ac:dyDescent="0.25">
      <c r="A25" s="212" t="s">
        <v>74</v>
      </c>
      <c r="B25" s="213" t="s">
        <v>435</v>
      </c>
      <c r="C25" s="209">
        <v>2020</v>
      </c>
      <c r="D25" s="128" t="s">
        <v>16</v>
      </c>
      <c r="E25" s="143">
        <v>0</v>
      </c>
      <c r="F25" s="143">
        <v>0</v>
      </c>
      <c r="G25" s="143">
        <v>0</v>
      </c>
      <c r="H25" s="145"/>
      <c r="I25" s="139"/>
      <c r="J25" s="139"/>
      <c r="K25" s="139"/>
      <c r="L25" s="209"/>
      <c r="M25" s="209"/>
    </row>
    <row r="26" spans="1:13" hidden="1" x14ac:dyDescent="0.25">
      <c r="A26" s="212"/>
      <c r="B26" s="213"/>
      <c r="C26" s="209"/>
      <c r="D26" s="132" t="s">
        <v>18</v>
      </c>
      <c r="E26" s="144">
        <v>0</v>
      </c>
      <c r="F26" s="144">
        <v>0</v>
      </c>
      <c r="G26" s="144">
        <v>0</v>
      </c>
      <c r="H26" s="145"/>
      <c r="I26" s="139"/>
      <c r="J26" s="139"/>
      <c r="K26" s="139"/>
      <c r="L26" s="209"/>
      <c r="M26" s="209"/>
    </row>
    <row r="27" spans="1:13" ht="14.45" hidden="1" customHeight="1" x14ac:dyDescent="0.25">
      <c r="A27" s="212"/>
      <c r="B27" s="213"/>
      <c r="C27" s="209"/>
      <c r="D27" s="132" t="s">
        <v>19</v>
      </c>
      <c r="E27" s="144">
        <v>0</v>
      </c>
      <c r="F27" s="144">
        <v>0</v>
      </c>
      <c r="G27" s="144">
        <v>0</v>
      </c>
      <c r="H27" s="145"/>
      <c r="I27" s="139"/>
      <c r="J27" s="139"/>
      <c r="K27" s="139"/>
      <c r="L27" s="209"/>
      <c r="M27" s="209"/>
    </row>
    <row r="28" spans="1:13" hidden="1" x14ac:dyDescent="0.25">
      <c r="A28" s="212"/>
      <c r="B28" s="213"/>
      <c r="C28" s="209"/>
      <c r="D28" s="132" t="s">
        <v>20</v>
      </c>
      <c r="E28" s="144">
        <v>0</v>
      </c>
      <c r="F28" s="144">
        <v>0</v>
      </c>
      <c r="G28" s="144">
        <v>0</v>
      </c>
      <c r="H28" s="145"/>
      <c r="I28" s="139"/>
      <c r="J28" s="139"/>
      <c r="K28" s="139"/>
      <c r="L28" s="209"/>
      <c r="M28" s="209"/>
    </row>
    <row r="29" spans="1:13" hidden="1" x14ac:dyDescent="0.25">
      <c r="A29" s="212"/>
      <c r="B29" s="213"/>
      <c r="C29" s="209"/>
      <c r="D29" s="132" t="s">
        <v>21</v>
      </c>
      <c r="E29" s="144">
        <v>0</v>
      </c>
      <c r="F29" s="144">
        <v>0</v>
      </c>
      <c r="G29" s="144">
        <v>0</v>
      </c>
      <c r="H29" s="145"/>
      <c r="I29" s="139"/>
      <c r="J29" s="139"/>
      <c r="K29" s="139"/>
      <c r="L29" s="209"/>
      <c r="M29" s="209"/>
    </row>
    <row r="30" spans="1:13" ht="14.45" hidden="1" customHeight="1" x14ac:dyDescent="0.25">
      <c r="A30" s="212" t="s">
        <v>237</v>
      </c>
      <c r="B30" s="213" t="s">
        <v>436</v>
      </c>
      <c r="C30" s="196">
        <v>2020</v>
      </c>
      <c r="D30" s="128" t="s">
        <v>16</v>
      </c>
      <c r="E30" s="143">
        <v>0</v>
      </c>
      <c r="F30" s="143">
        <v>0</v>
      </c>
      <c r="G30" s="143">
        <v>0</v>
      </c>
      <c r="H30" s="145"/>
      <c r="I30" s="139"/>
      <c r="J30" s="139"/>
      <c r="K30" s="139"/>
      <c r="L30" s="209"/>
      <c r="M30" s="209"/>
    </row>
    <row r="31" spans="1:13" hidden="1" x14ac:dyDescent="0.25">
      <c r="A31" s="212"/>
      <c r="B31" s="213"/>
      <c r="C31" s="196"/>
      <c r="D31" s="132" t="s">
        <v>18</v>
      </c>
      <c r="E31" s="144">
        <v>0</v>
      </c>
      <c r="F31" s="144">
        <v>0</v>
      </c>
      <c r="G31" s="144">
        <v>0</v>
      </c>
      <c r="H31" s="145"/>
      <c r="I31" s="139"/>
      <c r="J31" s="139"/>
      <c r="K31" s="139"/>
      <c r="L31" s="209"/>
      <c r="M31" s="209"/>
    </row>
    <row r="32" spans="1:13" hidden="1" x14ac:dyDescent="0.25">
      <c r="A32" s="212"/>
      <c r="B32" s="213"/>
      <c r="C32" s="196"/>
      <c r="D32" s="132" t="s">
        <v>19</v>
      </c>
      <c r="E32" s="144">
        <v>0</v>
      </c>
      <c r="F32" s="144">
        <v>0</v>
      </c>
      <c r="G32" s="144">
        <v>0</v>
      </c>
      <c r="H32" s="145"/>
      <c r="I32" s="139"/>
      <c r="J32" s="139"/>
      <c r="K32" s="139"/>
      <c r="L32" s="209"/>
      <c r="M32" s="209"/>
    </row>
    <row r="33" spans="1:13" hidden="1" x14ac:dyDescent="0.25">
      <c r="A33" s="212"/>
      <c r="B33" s="213"/>
      <c r="C33" s="196"/>
      <c r="D33" s="132" t="s">
        <v>20</v>
      </c>
      <c r="E33" s="144">
        <v>0</v>
      </c>
      <c r="F33" s="144">
        <v>0</v>
      </c>
      <c r="G33" s="144">
        <v>0</v>
      </c>
      <c r="H33" s="145"/>
      <c r="I33" s="139"/>
      <c r="J33" s="139"/>
      <c r="K33" s="139"/>
      <c r="L33" s="209"/>
      <c r="M33" s="209"/>
    </row>
    <row r="34" spans="1:13" hidden="1" x14ac:dyDescent="0.25">
      <c r="A34" s="212"/>
      <c r="B34" s="213"/>
      <c r="C34" s="196"/>
      <c r="D34" s="132" t="s">
        <v>21</v>
      </c>
      <c r="E34" s="144">
        <v>0</v>
      </c>
      <c r="F34" s="144">
        <v>0</v>
      </c>
      <c r="G34" s="144">
        <v>0</v>
      </c>
      <c r="H34" s="145"/>
      <c r="I34" s="139"/>
      <c r="J34" s="139"/>
      <c r="K34" s="139"/>
      <c r="L34" s="209"/>
      <c r="M34" s="209"/>
    </row>
    <row r="35" spans="1:13" ht="14.45" hidden="1" customHeight="1" x14ac:dyDescent="0.25">
      <c r="A35" s="212" t="s">
        <v>240</v>
      </c>
      <c r="B35" s="213" t="s">
        <v>437</v>
      </c>
      <c r="C35" s="209">
        <v>2020</v>
      </c>
      <c r="D35" s="128" t="s">
        <v>16</v>
      </c>
      <c r="E35" s="143">
        <v>0</v>
      </c>
      <c r="F35" s="143">
        <v>0</v>
      </c>
      <c r="G35" s="143">
        <v>0</v>
      </c>
      <c r="H35" s="145"/>
      <c r="I35" s="139"/>
      <c r="J35" s="139"/>
      <c r="K35" s="139"/>
      <c r="L35" s="209"/>
      <c r="M35" s="209"/>
    </row>
    <row r="36" spans="1:13" hidden="1" x14ac:dyDescent="0.25">
      <c r="A36" s="212"/>
      <c r="B36" s="213"/>
      <c r="C36" s="209"/>
      <c r="D36" s="132" t="s">
        <v>18</v>
      </c>
      <c r="E36" s="144">
        <v>0</v>
      </c>
      <c r="F36" s="144">
        <v>0</v>
      </c>
      <c r="G36" s="144">
        <v>0</v>
      </c>
      <c r="H36" s="145"/>
      <c r="I36" s="139"/>
      <c r="J36" s="139"/>
      <c r="K36" s="139"/>
      <c r="L36" s="209"/>
      <c r="M36" s="209"/>
    </row>
    <row r="37" spans="1:13" hidden="1" x14ac:dyDescent="0.25">
      <c r="A37" s="212"/>
      <c r="B37" s="213"/>
      <c r="C37" s="209"/>
      <c r="D37" s="132" t="s">
        <v>19</v>
      </c>
      <c r="E37" s="144">
        <v>0</v>
      </c>
      <c r="F37" s="144">
        <v>0</v>
      </c>
      <c r="G37" s="144">
        <v>0</v>
      </c>
      <c r="H37" s="145"/>
      <c r="I37" s="139"/>
      <c r="J37" s="139"/>
      <c r="K37" s="139"/>
      <c r="L37" s="209"/>
      <c r="M37" s="209"/>
    </row>
    <row r="38" spans="1:13" hidden="1" x14ac:dyDescent="0.25">
      <c r="A38" s="212"/>
      <c r="B38" s="213"/>
      <c r="C38" s="209"/>
      <c r="D38" s="132" t="s">
        <v>20</v>
      </c>
      <c r="E38" s="144">
        <v>0</v>
      </c>
      <c r="F38" s="144">
        <v>0</v>
      </c>
      <c r="G38" s="144">
        <v>0</v>
      </c>
      <c r="H38" s="145"/>
      <c r="I38" s="139"/>
      <c r="J38" s="139"/>
      <c r="K38" s="139"/>
      <c r="L38" s="209"/>
      <c r="M38" s="209"/>
    </row>
    <row r="39" spans="1:13" hidden="1" x14ac:dyDescent="0.25">
      <c r="A39" s="212"/>
      <c r="B39" s="213"/>
      <c r="C39" s="209"/>
      <c r="D39" s="132" t="s">
        <v>21</v>
      </c>
      <c r="E39" s="144">
        <v>0</v>
      </c>
      <c r="F39" s="144">
        <v>0</v>
      </c>
      <c r="G39" s="144">
        <v>0</v>
      </c>
      <c r="H39" s="145"/>
      <c r="I39" s="139"/>
      <c r="J39" s="139"/>
      <c r="K39" s="139"/>
      <c r="L39" s="209"/>
      <c r="M39" s="209"/>
    </row>
    <row r="40" spans="1:13" ht="14.45" hidden="1" customHeight="1" x14ac:dyDescent="0.25">
      <c r="A40" s="209" t="s">
        <v>438</v>
      </c>
      <c r="B40" s="210" t="s">
        <v>439</v>
      </c>
      <c r="C40" s="196">
        <v>2020</v>
      </c>
      <c r="D40" s="128" t="s">
        <v>16</v>
      </c>
      <c r="E40" s="143">
        <v>0</v>
      </c>
      <c r="F40" s="143">
        <v>0</v>
      </c>
      <c r="G40" s="143">
        <v>0</v>
      </c>
      <c r="H40" s="211"/>
      <c r="I40" s="142"/>
      <c r="J40" s="142"/>
      <c r="K40" s="142"/>
      <c r="L40" s="209"/>
      <c r="M40" s="209"/>
    </row>
    <row r="41" spans="1:13" hidden="1" x14ac:dyDescent="0.25">
      <c r="A41" s="209"/>
      <c r="B41" s="210"/>
      <c r="C41" s="196"/>
      <c r="D41" s="132" t="s">
        <v>18</v>
      </c>
      <c r="E41" s="144">
        <v>0</v>
      </c>
      <c r="F41" s="144">
        <v>0</v>
      </c>
      <c r="G41" s="144">
        <v>0</v>
      </c>
      <c r="H41" s="211"/>
      <c r="I41" s="142"/>
      <c r="J41" s="142"/>
      <c r="K41" s="142"/>
      <c r="L41" s="209"/>
      <c r="M41" s="209"/>
    </row>
    <row r="42" spans="1:13" hidden="1" x14ac:dyDescent="0.25">
      <c r="A42" s="209"/>
      <c r="B42" s="210"/>
      <c r="C42" s="196"/>
      <c r="D42" s="132" t="s">
        <v>19</v>
      </c>
      <c r="E42" s="144">
        <v>0</v>
      </c>
      <c r="F42" s="144">
        <v>0</v>
      </c>
      <c r="G42" s="144">
        <v>0</v>
      </c>
      <c r="H42" s="211"/>
      <c r="I42" s="142"/>
      <c r="J42" s="142"/>
      <c r="K42" s="142"/>
      <c r="L42" s="209"/>
      <c r="M42" s="209"/>
    </row>
    <row r="43" spans="1:13" hidden="1" x14ac:dyDescent="0.25">
      <c r="A43" s="209"/>
      <c r="B43" s="210"/>
      <c r="C43" s="196"/>
      <c r="D43" s="132" t="s">
        <v>20</v>
      </c>
      <c r="E43" s="144">
        <v>0</v>
      </c>
      <c r="F43" s="144">
        <v>0</v>
      </c>
      <c r="G43" s="144">
        <v>0</v>
      </c>
      <c r="H43" s="211"/>
      <c r="I43" s="142"/>
      <c r="J43" s="142"/>
      <c r="K43" s="142"/>
      <c r="L43" s="209"/>
      <c r="M43" s="209"/>
    </row>
    <row r="44" spans="1:13" hidden="1" x14ac:dyDescent="0.25">
      <c r="A44" s="209"/>
      <c r="B44" s="210"/>
      <c r="C44" s="196"/>
      <c r="D44" s="132" t="s">
        <v>21</v>
      </c>
      <c r="E44" s="144">
        <v>0</v>
      </c>
      <c r="F44" s="144">
        <v>0</v>
      </c>
      <c r="G44" s="144">
        <v>0</v>
      </c>
      <c r="H44" s="211"/>
      <c r="I44" s="142"/>
      <c r="J44" s="146"/>
      <c r="K44" s="146"/>
      <c r="L44" s="209"/>
      <c r="M44" s="209"/>
    </row>
    <row r="45" spans="1:13" ht="15" hidden="1" customHeight="1" x14ac:dyDescent="0.25">
      <c r="A45" s="209" t="s">
        <v>316</v>
      </c>
      <c r="B45" s="210" t="s">
        <v>440</v>
      </c>
      <c r="C45" s="209">
        <v>2020</v>
      </c>
      <c r="D45" s="128" t="s">
        <v>16</v>
      </c>
      <c r="E45" s="143">
        <f>E46+E47+E48+E49</f>
        <v>0</v>
      </c>
      <c r="F45" s="143">
        <f>F46+F47+F48+F49</f>
        <v>0</v>
      </c>
      <c r="G45" s="143">
        <f>G46+G47+G48+G49</f>
        <v>0</v>
      </c>
      <c r="H45" s="211"/>
      <c r="I45" s="142"/>
      <c r="J45" s="142"/>
      <c r="K45" s="142"/>
      <c r="L45" s="209"/>
      <c r="M45" s="209"/>
    </row>
    <row r="46" spans="1:13" ht="14.45" hidden="1" customHeight="1" x14ac:dyDescent="0.25">
      <c r="A46" s="209"/>
      <c r="B46" s="210"/>
      <c r="C46" s="209"/>
      <c r="D46" s="132" t="s">
        <v>18</v>
      </c>
      <c r="E46" s="144">
        <v>0</v>
      </c>
      <c r="F46" s="144">
        <v>0</v>
      </c>
      <c r="G46" s="144">
        <v>0</v>
      </c>
      <c r="H46" s="211"/>
      <c r="I46" s="142"/>
      <c r="J46" s="142"/>
      <c r="K46" s="142"/>
      <c r="L46" s="209"/>
      <c r="M46" s="209"/>
    </row>
    <row r="47" spans="1:13" hidden="1" x14ac:dyDescent="0.25">
      <c r="A47" s="209"/>
      <c r="B47" s="210"/>
      <c r="C47" s="209"/>
      <c r="D47" s="132" t="s">
        <v>19</v>
      </c>
      <c r="E47" s="144">
        <v>0</v>
      </c>
      <c r="F47" s="144">
        <v>0</v>
      </c>
      <c r="G47" s="144">
        <v>0</v>
      </c>
      <c r="H47" s="211"/>
      <c r="I47" s="142"/>
      <c r="J47" s="142"/>
      <c r="K47" s="142"/>
      <c r="L47" s="209"/>
      <c r="M47" s="209"/>
    </row>
    <row r="48" spans="1:13" hidden="1" x14ac:dyDescent="0.25">
      <c r="A48" s="209"/>
      <c r="B48" s="210"/>
      <c r="C48" s="209"/>
      <c r="D48" s="132" t="s">
        <v>20</v>
      </c>
      <c r="E48" s="144">
        <v>0</v>
      </c>
      <c r="F48" s="144">
        <v>0</v>
      </c>
      <c r="G48" s="144">
        <v>0</v>
      </c>
      <c r="H48" s="211"/>
      <c r="I48" s="142"/>
      <c r="J48" s="142"/>
      <c r="K48" s="142"/>
      <c r="L48" s="209"/>
      <c r="M48" s="209"/>
    </row>
    <row r="49" spans="1:13" hidden="1" x14ac:dyDescent="0.25">
      <c r="A49" s="209"/>
      <c r="B49" s="210"/>
      <c r="C49" s="209"/>
      <c r="D49" s="132" t="s">
        <v>21</v>
      </c>
      <c r="E49" s="144">
        <v>0</v>
      </c>
      <c r="F49" s="144">
        <v>0</v>
      </c>
      <c r="G49" s="144">
        <v>0</v>
      </c>
      <c r="H49" s="211"/>
      <c r="I49" s="142"/>
      <c r="J49" s="146"/>
      <c r="K49" s="146"/>
      <c r="L49" s="209"/>
      <c r="M49" s="209"/>
    </row>
    <row r="50" spans="1:13" x14ac:dyDescent="0.25">
      <c r="A50" s="27"/>
      <c r="D50" s="27"/>
    </row>
    <row r="51" spans="1:13" x14ac:dyDescent="0.25">
      <c r="A51" s="107"/>
      <c r="B51" s="108"/>
      <c r="C51" s="108"/>
      <c r="D51" s="107"/>
      <c r="E51" s="107"/>
      <c r="F51" s="107"/>
      <c r="G51" s="107"/>
      <c r="H51" s="109"/>
      <c r="I51" s="109"/>
      <c r="J51" s="109"/>
      <c r="K51" s="109"/>
      <c r="L51" s="108"/>
      <c r="M51" s="108"/>
    </row>
    <row r="52" spans="1:13" ht="23.25" customHeight="1" x14ac:dyDescent="0.25">
      <c r="A52" s="120" t="s">
        <v>424</v>
      </c>
      <c r="C52" s="121"/>
      <c r="D52" s="122"/>
      <c r="E52" s="122"/>
      <c r="F52" s="123" t="s">
        <v>425</v>
      </c>
      <c r="G52" s="121"/>
      <c r="H52" s="109"/>
      <c r="I52" s="109"/>
      <c r="J52" s="109"/>
      <c r="K52" s="109"/>
      <c r="L52" s="108"/>
      <c r="M52" s="108"/>
    </row>
    <row r="53" spans="1:13" x14ac:dyDescent="0.25">
      <c r="A53" s="121"/>
      <c r="C53" s="121"/>
      <c r="D53" s="121"/>
      <c r="E53" s="121"/>
    </row>
    <row r="54" spans="1:13" x14ac:dyDescent="0.25">
      <c r="B54" s="124"/>
      <c r="C54" s="124"/>
      <c r="D54" s="124"/>
      <c r="E54" s="124"/>
      <c r="F54" s="124"/>
    </row>
    <row r="55" spans="1:13" x14ac:dyDescent="0.25">
      <c r="B55" s="124"/>
      <c r="C55" s="124"/>
      <c r="D55" s="124"/>
      <c r="E55" s="124"/>
      <c r="F55" s="124"/>
    </row>
    <row r="56" spans="1:13" x14ac:dyDescent="0.25">
      <c r="B56" s="124"/>
      <c r="C56" s="124"/>
      <c r="D56" s="124"/>
      <c r="E56" s="124"/>
      <c r="F56" s="124"/>
    </row>
    <row r="57" spans="1:13" x14ac:dyDescent="0.25">
      <c r="B57" s="124"/>
      <c r="C57" s="124"/>
      <c r="D57" s="124"/>
      <c r="E57" s="124"/>
      <c r="F57" s="124"/>
    </row>
    <row r="58" spans="1:13" x14ac:dyDescent="0.25">
      <c r="B58" s="124"/>
      <c r="C58" s="124"/>
      <c r="D58" s="124"/>
      <c r="E58" s="124"/>
      <c r="F58" s="124"/>
    </row>
    <row r="59" spans="1:13" x14ac:dyDescent="0.25">
      <c r="B59" s="124"/>
      <c r="C59" s="124"/>
      <c r="D59" s="124"/>
      <c r="E59" s="124"/>
      <c r="F59" s="124"/>
    </row>
    <row r="60" spans="1:13" x14ac:dyDescent="0.25">
      <c r="A60" s="124" t="s">
        <v>426</v>
      </c>
      <c r="C60" s="125"/>
      <c r="D60" s="125"/>
      <c r="E60" s="125"/>
      <c r="F60" s="125"/>
    </row>
  </sheetData>
  <sheetProtection selectLockedCells="1" selectUnlockedCells="1"/>
  <mergeCells count="59">
    <mergeCell ref="A1:M1"/>
    <mergeCell ref="A3:A4"/>
    <mergeCell ref="B3:B4"/>
    <mergeCell ref="C3:C4"/>
    <mergeCell ref="D3:G3"/>
    <mergeCell ref="H3:K3"/>
    <mergeCell ref="L3:L4"/>
    <mergeCell ref="M3:M4"/>
    <mergeCell ref="M10:M14"/>
    <mergeCell ref="A5:A9"/>
    <mergeCell ref="B5:B9"/>
    <mergeCell ref="C5:C9"/>
    <mergeCell ref="H5:H9"/>
    <mergeCell ref="L5:L9"/>
    <mergeCell ref="M5:M9"/>
    <mergeCell ref="A10:A14"/>
    <mergeCell ref="B10:B14"/>
    <mergeCell ref="C10:C14"/>
    <mergeCell ref="H10:H14"/>
    <mergeCell ref="L10:L14"/>
    <mergeCell ref="M20:M24"/>
    <mergeCell ref="A15:A19"/>
    <mergeCell ref="B15:B19"/>
    <mergeCell ref="C15:C19"/>
    <mergeCell ref="H15:H19"/>
    <mergeCell ref="L15:L19"/>
    <mergeCell ref="M15:M19"/>
    <mergeCell ref="A20:A24"/>
    <mergeCell ref="B20:B24"/>
    <mergeCell ref="C20:C24"/>
    <mergeCell ref="H20:H24"/>
    <mergeCell ref="L20:L24"/>
    <mergeCell ref="A30:A34"/>
    <mergeCell ref="B30:B34"/>
    <mergeCell ref="C30:C34"/>
    <mergeCell ref="L30:L34"/>
    <mergeCell ref="M30:M34"/>
    <mergeCell ref="A25:A29"/>
    <mergeCell ref="B25:B29"/>
    <mergeCell ref="C25:C29"/>
    <mergeCell ref="L25:L29"/>
    <mergeCell ref="M25:M29"/>
    <mergeCell ref="A35:A39"/>
    <mergeCell ref="B35:B39"/>
    <mergeCell ref="C35:C39"/>
    <mergeCell ref="L35:L39"/>
    <mergeCell ref="M35:M39"/>
    <mergeCell ref="M40:M44"/>
    <mergeCell ref="A45:A49"/>
    <mergeCell ref="B45:B49"/>
    <mergeCell ref="C45:C49"/>
    <mergeCell ref="H45:H49"/>
    <mergeCell ref="L45:L49"/>
    <mergeCell ref="M45:M49"/>
    <mergeCell ref="A40:A44"/>
    <mergeCell ref="B40:B44"/>
    <mergeCell ref="C40:C44"/>
    <mergeCell ref="H40:H44"/>
    <mergeCell ref="L40:L44"/>
  </mergeCells>
  <pageMargins left="0.70833333333333337" right="0.70833333333333337" top="0.74791666666666667" bottom="0.74791666666666667" header="0.51180555555555551" footer="0.51180555555555551"/>
  <pageSetup paperSize="9" firstPageNumber="0" orientation="landscape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55"/>
  </sheetPr>
  <dimension ref="A1:M21"/>
  <sheetViews>
    <sheetView workbookViewId="0">
      <selection activeCell="B22" sqref="B22"/>
    </sheetView>
  </sheetViews>
  <sheetFormatPr defaultRowHeight="15" x14ac:dyDescent="0.25"/>
  <cols>
    <col min="2" max="2" width="28.28515625" customWidth="1"/>
    <col min="12" max="12" width="33.5703125" customWidth="1"/>
    <col min="13" max="13" width="15.7109375" customWidth="1"/>
  </cols>
  <sheetData>
    <row r="1" spans="1:13" ht="29.65" customHeight="1" x14ac:dyDescent="0.25">
      <c r="A1" s="224" t="s">
        <v>75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</row>
    <row r="2" spans="1:13" x14ac:dyDescent="0.25">
      <c r="A2" s="1"/>
      <c r="B2" s="2"/>
      <c r="C2" s="2"/>
      <c r="D2" s="3"/>
      <c r="E2" s="3"/>
      <c r="F2" s="3"/>
      <c r="G2" s="3"/>
      <c r="H2" s="4"/>
      <c r="I2" s="4"/>
      <c r="J2" s="4"/>
      <c r="K2" s="4"/>
      <c r="L2" s="2"/>
      <c r="M2" s="2" t="s">
        <v>0</v>
      </c>
    </row>
    <row r="3" spans="1:13" ht="14.45" customHeight="1" x14ac:dyDescent="0.25">
      <c r="A3" s="225" t="s">
        <v>1</v>
      </c>
      <c r="B3" s="226" t="s">
        <v>2</v>
      </c>
      <c r="C3" s="226" t="s">
        <v>3</v>
      </c>
      <c r="D3" s="227" t="s">
        <v>4</v>
      </c>
      <c r="E3" s="227"/>
      <c r="F3" s="227"/>
      <c r="G3" s="227"/>
      <c r="H3" s="228" t="s">
        <v>5</v>
      </c>
      <c r="I3" s="228"/>
      <c r="J3" s="228"/>
      <c r="K3" s="228"/>
      <c r="L3" s="229" t="s">
        <v>6</v>
      </c>
      <c r="M3" s="227" t="s">
        <v>7</v>
      </c>
    </row>
    <row r="4" spans="1:13" ht="72" x14ac:dyDescent="0.25">
      <c r="A4" s="225"/>
      <c r="B4" s="226"/>
      <c r="C4" s="226"/>
      <c r="D4" s="5" t="s">
        <v>8</v>
      </c>
      <c r="E4" s="5" t="s">
        <v>9</v>
      </c>
      <c r="F4" s="5" t="s">
        <v>10</v>
      </c>
      <c r="G4" s="5" t="s">
        <v>11</v>
      </c>
      <c r="H4" s="7" t="s">
        <v>12</v>
      </c>
      <c r="I4" s="8" t="s">
        <v>13</v>
      </c>
      <c r="J4" s="7" t="s">
        <v>14</v>
      </c>
      <c r="K4" s="7" t="s">
        <v>15</v>
      </c>
      <c r="L4" s="229"/>
      <c r="M4" s="227"/>
    </row>
    <row r="5" spans="1:13" ht="14.45" customHeight="1" x14ac:dyDescent="0.25">
      <c r="A5" s="230"/>
      <c r="B5" s="231" t="s">
        <v>50</v>
      </c>
      <c r="C5" s="227">
        <v>2021</v>
      </c>
      <c r="D5" s="9" t="s">
        <v>16</v>
      </c>
      <c r="E5" s="10">
        <v>5</v>
      </c>
      <c r="F5" s="10">
        <v>0</v>
      </c>
      <c r="G5" s="10">
        <f t="shared" ref="G5:G19" si="0">IF(F5&gt;0,(F5/E5)*100,0)</f>
        <v>0</v>
      </c>
      <c r="H5" s="232"/>
      <c r="I5" s="232"/>
      <c r="J5" s="232"/>
      <c r="K5" s="232"/>
      <c r="L5" s="227" t="s">
        <v>17</v>
      </c>
      <c r="M5" s="227"/>
    </row>
    <row r="6" spans="1:13" x14ac:dyDescent="0.25">
      <c r="A6" s="230"/>
      <c r="B6" s="231"/>
      <c r="C6" s="227"/>
      <c r="D6" s="6" t="s">
        <v>18</v>
      </c>
      <c r="E6" s="11">
        <f>E16</f>
        <v>0</v>
      </c>
      <c r="F6" s="11">
        <f>F16</f>
        <v>0</v>
      </c>
      <c r="G6" s="11">
        <f t="shared" si="0"/>
        <v>0</v>
      </c>
      <c r="H6" s="232"/>
      <c r="I6" s="232"/>
      <c r="J6" s="232"/>
      <c r="K6" s="232"/>
      <c r="L6" s="227"/>
      <c r="M6" s="227"/>
    </row>
    <row r="7" spans="1:13" x14ac:dyDescent="0.25">
      <c r="A7" s="230"/>
      <c r="B7" s="231"/>
      <c r="C7" s="227"/>
      <c r="D7" s="6" t="s">
        <v>19</v>
      </c>
      <c r="E7" s="11">
        <v>0</v>
      </c>
      <c r="F7" s="11">
        <v>0</v>
      </c>
      <c r="G7" s="11">
        <f t="shared" si="0"/>
        <v>0</v>
      </c>
      <c r="H7" s="232"/>
      <c r="I7" s="232"/>
      <c r="J7" s="232"/>
      <c r="K7" s="232"/>
      <c r="L7" s="227"/>
      <c r="M7" s="227"/>
    </row>
    <row r="8" spans="1:13" x14ac:dyDescent="0.25">
      <c r="A8" s="230"/>
      <c r="B8" s="231"/>
      <c r="C8" s="227"/>
      <c r="D8" s="6" t="s">
        <v>20</v>
      </c>
      <c r="E8" s="11">
        <v>5</v>
      </c>
      <c r="F8" s="11">
        <v>0</v>
      </c>
      <c r="G8" s="11">
        <f t="shared" si="0"/>
        <v>0</v>
      </c>
      <c r="H8" s="232"/>
      <c r="I8" s="232"/>
      <c r="J8" s="232"/>
      <c r="K8" s="232"/>
      <c r="L8" s="227"/>
      <c r="M8" s="227"/>
    </row>
    <row r="9" spans="1:13" ht="36.6" customHeight="1" x14ac:dyDescent="0.25">
      <c r="A9" s="230"/>
      <c r="B9" s="231"/>
      <c r="C9" s="227"/>
      <c r="D9" s="6" t="s">
        <v>21</v>
      </c>
      <c r="E9" s="11">
        <v>0</v>
      </c>
      <c r="F9" s="11">
        <f>F19</f>
        <v>0</v>
      </c>
      <c r="G9" s="11">
        <f t="shared" si="0"/>
        <v>0</v>
      </c>
      <c r="H9" s="232"/>
      <c r="I9" s="232"/>
      <c r="J9" s="232"/>
      <c r="K9" s="232"/>
      <c r="L9" s="227"/>
      <c r="M9" s="227"/>
    </row>
    <row r="10" spans="1:13" ht="22.5" customHeight="1" x14ac:dyDescent="0.25">
      <c r="A10" s="246" t="s">
        <v>22</v>
      </c>
      <c r="B10" s="241" t="s">
        <v>51</v>
      </c>
      <c r="C10" s="226">
        <v>2021</v>
      </c>
      <c r="D10" s="9" t="s">
        <v>16</v>
      </c>
      <c r="E10" s="10">
        <f>SUM(E11:E14)</f>
        <v>5</v>
      </c>
      <c r="F10" s="10">
        <v>0</v>
      </c>
      <c r="G10" s="10">
        <f t="shared" ref="G10:G14" si="1">IF(F10&gt;0,(F10/E10)*100,0)</f>
        <v>0</v>
      </c>
      <c r="H10" s="237" t="s">
        <v>23</v>
      </c>
      <c r="I10" s="232">
        <v>1</v>
      </c>
      <c r="J10" s="232">
        <v>0</v>
      </c>
      <c r="K10" s="240">
        <f>J10/I10*100</f>
        <v>0</v>
      </c>
      <c r="L10" s="227" t="s">
        <v>17</v>
      </c>
      <c r="M10" s="226"/>
    </row>
    <row r="11" spans="1:13" ht="21" customHeight="1" x14ac:dyDescent="0.25">
      <c r="A11" s="247"/>
      <c r="B11" s="242"/>
      <c r="C11" s="244"/>
      <c r="D11" s="40" t="s">
        <v>18</v>
      </c>
      <c r="E11" s="11">
        <v>0</v>
      </c>
      <c r="F11" s="11">
        <v>0</v>
      </c>
      <c r="G11" s="11">
        <f t="shared" si="1"/>
        <v>0</v>
      </c>
      <c r="H11" s="237"/>
      <c r="I11" s="232"/>
      <c r="J11" s="232"/>
      <c r="K11" s="240"/>
      <c r="L11" s="227"/>
      <c r="M11" s="244"/>
    </row>
    <row r="12" spans="1:13" ht="19.5" customHeight="1" x14ac:dyDescent="0.25">
      <c r="A12" s="247"/>
      <c r="B12" s="242"/>
      <c r="C12" s="244"/>
      <c r="D12" s="40" t="s">
        <v>19</v>
      </c>
      <c r="E12" s="11">
        <v>0</v>
      </c>
      <c r="F12" s="11">
        <v>0</v>
      </c>
      <c r="G12" s="11">
        <f t="shared" si="1"/>
        <v>0</v>
      </c>
      <c r="H12" s="237"/>
      <c r="I12" s="232"/>
      <c r="J12" s="232"/>
      <c r="K12" s="240"/>
      <c r="L12" s="227"/>
      <c r="M12" s="244"/>
    </row>
    <row r="13" spans="1:13" ht="20.25" customHeight="1" x14ac:dyDescent="0.25">
      <c r="A13" s="247"/>
      <c r="B13" s="242"/>
      <c r="C13" s="244"/>
      <c r="D13" s="40" t="s">
        <v>20</v>
      </c>
      <c r="E13" s="11">
        <f>E18</f>
        <v>5</v>
      </c>
      <c r="F13" s="11">
        <f t="shared" ref="F13:G13" si="2">F18</f>
        <v>0</v>
      </c>
      <c r="G13" s="11">
        <f t="shared" si="2"/>
        <v>0</v>
      </c>
      <c r="H13" s="237"/>
      <c r="I13" s="232"/>
      <c r="J13" s="232"/>
      <c r="K13" s="240"/>
      <c r="L13" s="227"/>
      <c r="M13" s="244"/>
    </row>
    <row r="14" spans="1:13" ht="18.75" customHeight="1" x14ac:dyDescent="0.25">
      <c r="A14" s="248"/>
      <c r="B14" s="243"/>
      <c r="C14" s="245"/>
      <c r="D14" s="40" t="s">
        <v>21</v>
      </c>
      <c r="E14" s="11">
        <v>0</v>
      </c>
      <c r="F14" s="11">
        <v>0</v>
      </c>
      <c r="G14" s="11">
        <f t="shared" si="1"/>
        <v>0</v>
      </c>
      <c r="H14" s="237"/>
      <c r="I14" s="232"/>
      <c r="J14" s="232"/>
      <c r="K14" s="240"/>
      <c r="L14" s="227"/>
      <c r="M14" s="245"/>
    </row>
    <row r="15" spans="1:13" ht="14.45" customHeight="1" x14ac:dyDescent="0.25">
      <c r="A15" s="233" t="s">
        <v>49</v>
      </c>
      <c r="B15" s="236" t="s">
        <v>48</v>
      </c>
      <c r="C15" s="230">
        <v>2021</v>
      </c>
      <c r="D15" s="9" t="s">
        <v>16</v>
      </c>
      <c r="E15" s="10">
        <f>SUM(E16:E19)</f>
        <v>5</v>
      </c>
      <c r="F15" s="10">
        <v>0</v>
      </c>
      <c r="G15" s="10">
        <f t="shared" si="0"/>
        <v>0</v>
      </c>
      <c r="H15" s="237" t="s">
        <v>23</v>
      </c>
      <c r="I15" s="232">
        <v>1</v>
      </c>
      <c r="J15" s="232">
        <v>0</v>
      </c>
      <c r="K15" s="240">
        <f>J15/I15*100</f>
        <v>0</v>
      </c>
      <c r="L15" s="227" t="s">
        <v>17</v>
      </c>
      <c r="M15" s="227"/>
    </row>
    <row r="16" spans="1:13" x14ac:dyDescent="0.25">
      <c r="A16" s="234"/>
      <c r="B16" s="236"/>
      <c r="C16" s="230"/>
      <c r="D16" s="6" t="s">
        <v>18</v>
      </c>
      <c r="E16" s="11">
        <v>0</v>
      </c>
      <c r="F16" s="11">
        <v>0</v>
      </c>
      <c r="G16" s="11">
        <f t="shared" si="0"/>
        <v>0</v>
      </c>
      <c r="H16" s="237"/>
      <c r="I16" s="232"/>
      <c r="J16" s="232"/>
      <c r="K16" s="240"/>
      <c r="L16" s="227"/>
      <c r="M16" s="227"/>
    </row>
    <row r="17" spans="1:13" x14ac:dyDescent="0.25">
      <c r="A17" s="234"/>
      <c r="B17" s="236"/>
      <c r="C17" s="230"/>
      <c r="D17" s="6" t="s">
        <v>19</v>
      </c>
      <c r="E17" s="11">
        <v>0</v>
      </c>
      <c r="F17" s="11">
        <v>0</v>
      </c>
      <c r="G17" s="11">
        <f t="shared" si="0"/>
        <v>0</v>
      </c>
      <c r="H17" s="237"/>
      <c r="I17" s="232"/>
      <c r="J17" s="232"/>
      <c r="K17" s="240"/>
      <c r="L17" s="227"/>
      <c r="M17" s="227"/>
    </row>
    <row r="18" spans="1:13" x14ac:dyDescent="0.25">
      <c r="A18" s="234"/>
      <c r="B18" s="236"/>
      <c r="C18" s="230"/>
      <c r="D18" s="6" t="s">
        <v>20</v>
      </c>
      <c r="E18" s="11">
        <v>5</v>
      </c>
      <c r="F18" s="11">
        <v>0</v>
      </c>
      <c r="G18" s="11">
        <f t="shared" si="0"/>
        <v>0</v>
      </c>
      <c r="H18" s="237"/>
      <c r="I18" s="232"/>
      <c r="J18" s="232"/>
      <c r="K18" s="240"/>
      <c r="L18" s="227"/>
      <c r="M18" s="227"/>
    </row>
    <row r="19" spans="1:13" ht="49.9" customHeight="1" x14ac:dyDescent="0.25">
      <c r="A19" s="235"/>
      <c r="B19" s="236"/>
      <c r="C19" s="230"/>
      <c r="D19" s="6" t="s">
        <v>21</v>
      </c>
      <c r="E19" s="11">
        <v>0</v>
      </c>
      <c r="F19" s="11">
        <v>0</v>
      </c>
      <c r="G19" s="11">
        <f t="shared" si="0"/>
        <v>0</v>
      </c>
      <c r="H19" s="237"/>
      <c r="I19" s="232"/>
      <c r="J19" s="232"/>
      <c r="K19" s="240"/>
      <c r="L19" s="227"/>
      <c r="M19" s="227"/>
    </row>
    <row r="21" spans="1:13" ht="68.25" customHeight="1" x14ac:dyDescent="0.25">
      <c r="B21" s="238" t="s">
        <v>38</v>
      </c>
      <c r="C21" s="238"/>
      <c r="D21" s="238"/>
      <c r="E21" s="238"/>
      <c r="F21" s="238"/>
      <c r="G21" s="238"/>
      <c r="J21" s="239" t="s">
        <v>24</v>
      </c>
      <c r="K21" s="239"/>
      <c r="L21" s="239"/>
    </row>
  </sheetData>
  <sheetProtection selectLockedCells="1" selectUnlockedCells="1"/>
  <mergeCells count="37">
    <mergeCell ref="A10:A14"/>
    <mergeCell ref="C10:C14"/>
    <mergeCell ref="H10:H14"/>
    <mergeCell ref="I10:I14"/>
    <mergeCell ref="J10:J14"/>
    <mergeCell ref="L15:L19"/>
    <mergeCell ref="M15:M19"/>
    <mergeCell ref="B21:G21"/>
    <mergeCell ref="J21:L21"/>
    <mergeCell ref="K5:K9"/>
    <mergeCell ref="L5:L9"/>
    <mergeCell ref="M5:M9"/>
    <mergeCell ref="J15:J19"/>
    <mergeCell ref="K15:K19"/>
    <mergeCell ref="J5:J9"/>
    <mergeCell ref="B10:B14"/>
    <mergeCell ref="K10:K14"/>
    <mergeCell ref="L10:L14"/>
    <mergeCell ref="M10:M14"/>
    <mergeCell ref="A15:A19"/>
    <mergeCell ref="B15:B19"/>
    <mergeCell ref="C15:C19"/>
    <mergeCell ref="H15:H19"/>
    <mergeCell ref="I15:I19"/>
    <mergeCell ref="A5:A9"/>
    <mergeCell ref="B5:B9"/>
    <mergeCell ref="C5:C9"/>
    <mergeCell ref="H5:H9"/>
    <mergeCell ref="I5:I9"/>
    <mergeCell ref="A1:M1"/>
    <mergeCell ref="A3:A4"/>
    <mergeCell ref="B3:B4"/>
    <mergeCell ref="C3:C4"/>
    <mergeCell ref="D3:G3"/>
    <mergeCell ref="H3:K3"/>
    <mergeCell ref="L3:L4"/>
    <mergeCell ref="M3:M4"/>
  </mergeCells>
  <pageMargins left="0.51180555555555551" right="0.70833333333333337" top="0.55138888888888893" bottom="0.55138888888888893" header="0.51180555555555551" footer="0.51180555555555551"/>
  <pageSetup paperSize="9" scale="80" firstPageNumber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7"/>
  </sheetPr>
  <dimension ref="A1:M19"/>
  <sheetViews>
    <sheetView workbookViewId="0"/>
  </sheetViews>
  <sheetFormatPr defaultRowHeight="15" x14ac:dyDescent="0.25"/>
  <cols>
    <col min="2" max="2" width="31.28515625" customWidth="1"/>
    <col min="8" max="8" width="14" customWidth="1"/>
  </cols>
  <sheetData>
    <row r="1" spans="1:13" ht="14.45" customHeight="1" x14ac:dyDescent="0.25">
      <c r="A1" s="249" t="s">
        <v>25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</row>
    <row r="2" spans="1:13" x14ac:dyDescent="0.25">
      <c r="A2" s="1"/>
      <c r="B2" s="2"/>
      <c r="C2" s="2"/>
      <c r="D2" s="3"/>
      <c r="E2" s="3"/>
      <c r="F2" s="3"/>
      <c r="G2" s="3"/>
      <c r="H2" s="4"/>
      <c r="I2" s="4"/>
      <c r="J2" s="4"/>
      <c r="K2" s="4"/>
      <c r="L2" s="2"/>
      <c r="M2" s="2"/>
    </row>
    <row r="3" spans="1:13" ht="14.45" customHeight="1" x14ac:dyDescent="0.25">
      <c r="A3" s="225" t="s">
        <v>1</v>
      </c>
      <c r="B3" s="226" t="s">
        <v>2</v>
      </c>
      <c r="C3" s="226" t="s">
        <v>3</v>
      </c>
      <c r="D3" s="227" t="s">
        <v>4</v>
      </c>
      <c r="E3" s="227"/>
      <c r="F3" s="227"/>
      <c r="G3" s="227"/>
      <c r="H3" s="228" t="s">
        <v>5</v>
      </c>
      <c r="I3" s="228"/>
      <c r="J3" s="228"/>
      <c r="K3" s="228"/>
      <c r="L3" s="229" t="s">
        <v>6</v>
      </c>
      <c r="M3" s="227" t="s">
        <v>7</v>
      </c>
    </row>
    <row r="4" spans="1:13" ht="72" x14ac:dyDescent="0.25">
      <c r="A4" s="225"/>
      <c r="B4" s="226"/>
      <c r="C4" s="226"/>
      <c r="D4" s="5" t="s">
        <v>8</v>
      </c>
      <c r="E4" s="5" t="s">
        <v>9</v>
      </c>
      <c r="F4" s="5" t="s">
        <v>10</v>
      </c>
      <c r="G4" s="5" t="s">
        <v>11</v>
      </c>
      <c r="H4" s="7" t="s">
        <v>12</v>
      </c>
      <c r="I4" s="8" t="s">
        <v>13</v>
      </c>
      <c r="J4" s="7" t="s">
        <v>14</v>
      </c>
      <c r="K4" s="7" t="s">
        <v>15</v>
      </c>
      <c r="L4" s="229"/>
      <c r="M4" s="227"/>
    </row>
    <row r="5" spans="1:13" ht="14.45" customHeight="1" x14ac:dyDescent="0.25">
      <c r="A5" s="225"/>
      <c r="B5" s="241" t="s">
        <v>26</v>
      </c>
      <c r="C5" s="226">
        <v>2017</v>
      </c>
      <c r="D5" s="9" t="s">
        <v>16</v>
      </c>
      <c r="E5" s="10">
        <f>SUM(E6:E9)</f>
        <v>3000</v>
      </c>
      <c r="F5" s="10">
        <f>SUM(F6:F9)</f>
        <v>1938</v>
      </c>
      <c r="G5" s="10">
        <f t="shared" ref="G5:G14" si="0">IF(F5&gt;0,(F5/E5)*100,0)</f>
        <v>64.600000000000009</v>
      </c>
      <c r="H5" s="250"/>
      <c r="I5" s="250"/>
      <c r="J5" s="250"/>
      <c r="K5" s="250"/>
      <c r="L5" s="226" t="s">
        <v>27</v>
      </c>
      <c r="M5" s="226"/>
    </row>
    <row r="6" spans="1:13" x14ac:dyDescent="0.25">
      <c r="A6" s="225"/>
      <c r="B6" s="241"/>
      <c r="C6" s="226"/>
      <c r="D6" s="6" t="s">
        <v>18</v>
      </c>
      <c r="E6" s="11">
        <f t="shared" ref="E6:E9" si="1">E11</f>
        <v>0</v>
      </c>
      <c r="F6" s="11">
        <f t="shared" ref="F6:F9" si="2">F11</f>
        <v>0</v>
      </c>
      <c r="G6" s="11">
        <f t="shared" si="0"/>
        <v>0</v>
      </c>
      <c r="H6" s="250"/>
      <c r="I6" s="250"/>
      <c r="J6" s="250"/>
      <c r="K6" s="250"/>
      <c r="L6" s="226"/>
      <c r="M6" s="226"/>
    </row>
    <row r="7" spans="1:13" x14ac:dyDescent="0.25">
      <c r="A7" s="225"/>
      <c r="B7" s="241"/>
      <c r="C7" s="226"/>
      <c r="D7" s="6" t="s">
        <v>19</v>
      </c>
      <c r="E7" s="11">
        <f t="shared" si="1"/>
        <v>0</v>
      </c>
      <c r="F7" s="11">
        <f t="shared" si="2"/>
        <v>0</v>
      </c>
      <c r="G7" s="11">
        <f t="shared" si="0"/>
        <v>0</v>
      </c>
      <c r="H7" s="250"/>
      <c r="I7" s="250"/>
      <c r="J7" s="250"/>
      <c r="K7" s="250"/>
      <c r="L7" s="226"/>
      <c r="M7" s="226"/>
    </row>
    <row r="8" spans="1:13" x14ac:dyDescent="0.25">
      <c r="A8" s="225"/>
      <c r="B8" s="241"/>
      <c r="C8" s="226"/>
      <c r="D8" s="6" t="s">
        <v>20</v>
      </c>
      <c r="E8" s="11">
        <f t="shared" si="1"/>
        <v>3000</v>
      </c>
      <c r="F8" s="11">
        <f t="shared" si="2"/>
        <v>1938</v>
      </c>
      <c r="G8" s="11">
        <f t="shared" si="0"/>
        <v>64.600000000000009</v>
      </c>
      <c r="H8" s="250"/>
      <c r="I8" s="250"/>
      <c r="J8" s="250"/>
      <c r="K8" s="250"/>
      <c r="L8" s="226"/>
      <c r="M8" s="226"/>
    </row>
    <row r="9" spans="1:13" ht="34.9" customHeight="1" x14ac:dyDescent="0.25">
      <c r="A9" s="225"/>
      <c r="B9" s="241"/>
      <c r="C9" s="226"/>
      <c r="D9" s="6" t="s">
        <v>21</v>
      </c>
      <c r="E9" s="11">
        <f t="shared" si="1"/>
        <v>0</v>
      </c>
      <c r="F9" s="11">
        <f t="shared" si="2"/>
        <v>0</v>
      </c>
      <c r="G9" s="11">
        <f t="shared" si="0"/>
        <v>0</v>
      </c>
      <c r="H9" s="250"/>
      <c r="I9" s="250"/>
      <c r="J9" s="250"/>
      <c r="K9" s="250"/>
      <c r="L9" s="226"/>
      <c r="M9" s="226"/>
    </row>
    <row r="10" spans="1:13" ht="14.45" customHeight="1" x14ac:dyDescent="0.25">
      <c r="A10" s="230" t="s">
        <v>22</v>
      </c>
      <c r="B10" s="236" t="s">
        <v>28</v>
      </c>
      <c r="C10" s="230"/>
      <c r="D10" s="9" t="s">
        <v>16</v>
      </c>
      <c r="E10" s="10">
        <f>SUM(E11:E14)</f>
        <v>3000</v>
      </c>
      <c r="F10" s="10">
        <f>SUM(F11:F14)</f>
        <v>1938</v>
      </c>
      <c r="G10" s="10">
        <f t="shared" si="0"/>
        <v>64.600000000000009</v>
      </c>
      <c r="H10" s="237" t="s">
        <v>29</v>
      </c>
      <c r="I10" s="232">
        <v>100</v>
      </c>
      <c r="J10" s="232">
        <v>8</v>
      </c>
      <c r="K10" s="232"/>
      <c r="L10" s="226" t="s">
        <v>27</v>
      </c>
      <c r="M10" s="227"/>
    </row>
    <row r="11" spans="1:13" x14ac:dyDescent="0.25">
      <c r="A11" s="230"/>
      <c r="B11" s="236"/>
      <c r="C11" s="230"/>
      <c r="D11" s="6" t="s">
        <v>18</v>
      </c>
      <c r="E11" s="12">
        <v>0</v>
      </c>
      <c r="F11" s="12">
        <v>0</v>
      </c>
      <c r="G11" s="11">
        <f t="shared" si="0"/>
        <v>0</v>
      </c>
      <c r="H11" s="237"/>
      <c r="I11" s="232"/>
      <c r="J11" s="232"/>
      <c r="K11" s="232"/>
      <c r="L11" s="226"/>
      <c r="M11" s="226"/>
    </row>
    <row r="12" spans="1:13" x14ac:dyDescent="0.25">
      <c r="A12" s="230"/>
      <c r="B12" s="236"/>
      <c r="C12" s="230"/>
      <c r="D12" s="6" t="s">
        <v>19</v>
      </c>
      <c r="E12" s="12">
        <v>0</v>
      </c>
      <c r="F12" s="12">
        <v>0</v>
      </c>
      <c r="G12" s="11">
        <f t="shared" si="0"/>
        <v>0</v>
      </c>
      <c r="H12" s="237"/>
      <c r="I12" s="232"/>
      <c r="J12" s="232"/>
      <c r="K12" s="232"/>
      <c r="L12" s="226"/>
      <c r="M12" s="226"/>
    </row>
    <row r="13" spans="1:13" x14ac:dyDescent="0.25">
      <c r="A13" s="230"/>
      <c r="B13" s="236"/>
      <c r="C13" s="230"/>
      <c r="D13" s="6" t="s">
        <v>20</v>
      </c>
      <c r="E13" s="11">
        <v>3000</v>
      </c>
      <c r="F13" s="11">
        <v>1938</v>
      </c>
      <c r="G13" s="11">
        <f t="shared" si="0"/>
        <v>64.600000000000009</v>
      </c>
      <c r="H13" s="237"/>
      <c r="I13" s="232"/>
      <c r="J13" s="232"/>
      <c r="K13" s="232"/>
      <c r="L13" s="226"/>
      <c r="M13" s="226"/>
    </row>
    <row r="14" spans="1:13" x14ac:dyDescent="0.25">
      <c r="A14" s="230"/>
      <c r="B14" s="236"/>
      <c r="C14" s="230"/>
      <c r="D14" s="6" t="s">
        <v>21</v>
      </c>
      <c r="E14" s="12">
        <v>0</v>
      </c>
      <c r="F14" s="12">
        <v>0</v>
      </c>
      <c r="G14" s="11">
        <f t="shared" si="0"/>
        <v>0</v>
      </c>
      <c r="H14" s="237"/>
      <c r="I14" s="232"/>
      <c r="J14" s="232"/>
      <c r="K14" s="232"/>
      <c r="L14" s="226"/>
      <c r="M14" s="227"/>
    </row>
    <row r="15" spans="1:13" ht="14.45" customHeight="1" x14ac:dyDescent="0.25">
      <c r="A15" s="13" t="s">
        <v>30</v>
      </c>
      <c r="B15" s="236" t="s">
        <v>31</v>
      </c>
      <c r="C15" s="251"/>
      <c r="D15" s="14"/>
      <c r="E15" s="14"/>
      <c r="F15" s="14"/>
      <c r="G15" s="14"/>
      <c r="H15" s="236" t="s">
        <v>31</v>
      </c>
      <c r="I15" s="232">
        <v>17.2</v>
      </c>
      <c r="J15" s="232"/>
      <c r="K15" s="232"/>
      <c r="L15" s="227" t="s">
        <v>27</v>
      </c>
      <c r="M15" s="252"/>
    </row>
    <row r="16" spans="1:13" x14ac:dyDescent="0.25">
      <c r="A16" s="15"/>
      <c r="B16" s="236"/>
      <c r="C16" s="251"/>
      <c r="D16" s="14"/>
      <c r="E16" s="14"/>
      <c r="F16" s="14"/>
      <c r="G16" s="14"/>
      <c r="H16" s="236"/>
      <c r="I16" s="232"/>
      <c r="J16" s="232"/>
      <c r="K16" s="232"/>
      <c r="L16" s="227"/>
      <c r="M16" s="252"/>
    </row>
    <row r="17" spans="1:13" x14ac:dyDescent="0.25">
      <c r="A17" s="15"/>
      <c r="B17" s="236"/>
      <c r="C17" s="251"/>
      <c r="D17" s="14"/>
      <c r="E17" s="14"/>
      <c r="F17" s="14"/>
      <c r="G17" s="14"/>
      <c r="H17" s="236"/>
      <c r="I17" s="232"/>
      <c r="J17" s="232"/>
      <c r="K17" s="232"/>
      <c r="L17" s="227"/>
      <c r="M17" s="252"/>
    </row>
    <row r="18" spans="1:13" x14ac:dyDescent="0.25">
      <c r="A18" s="15"/>
      <c r="B18" s="236"/>
      <c r="C18" s="251"/>
      <c r="D18" s="14"/>
      <c r="E18" s="14"/>
      <c r="F18" s="14"/>
      <c r="G18" s="14"/>
      <c r="H18" s="236"/>
      <c r="I18" s="232"/>
      <c r="J18" s="232"/>
      <c r="K18" s="232"/>
      <c r="L18" s="227"/>
      <c r="M18" s="252"/>
    </row>
    <row r="19" spans="1:13" x14ac:dyDescent="0.25">
      <c r="A19" s="16"/>
      <c r="B19" s="236"/>
      <c r="C19" s="251"/>
      <c r="D19" s="14"/>
      <c r="E19" s="14"/>
      <c r="F19" s="14"/>
      <c r="G19" s="14"/>
      <c r="H19" s="236"/>
      <c r="I19" s="232"/>
      <c r="J19" s="232"/>
      <c r="K19" s="232"/>
      <c r="L19" s="227"/>
      <c r="M19" s="252"/>
    </row>
  </sheetData>
  <sheetProtection selectLockedCells="1" selectUnlockedCells="1"/>
  <mergeCells count="34">
    <mergeCell ref="L10:L14"/>
    <mergeCell ref="M10:M14"/>
    <mergeCell ref="B15:B19"/>
    <mergeCell ref="C15:C19"/>
    <mergeCell ref="H15:H19"/>
    <mergeCell ref="I15:I19"/>
    <mergeCell ref="J15:J19"/>
    <mergeCell ref="K15:K19"/>
    <mergeCell ref="L15:L19"/>
    <mergeCell ref="M15:M19"/>
    <mergeCell ref="K5:K9"/>
    <mergeCell ref="L5:L9"/>
    <mergeCell ref="M5:M9"/>
    <mergeCell ref="A10:A14"/>
    <mergeCell ref="B10:B14"/>
    <mergeCell ref="C10:C14"/>
    <mergeCell ref="H10:H14"/>
    <mergeCell ref="I10:I14"/>
    <mergeCell ref="J10:J14"/>
    <mergeCell ref="K10:K14"/>
    <mergeCell ref="A5:A9"/>
    <mergeCell ref="B5:B9"/>
    <mergeCell ref="C5:C9"/>
    <mergeCell ref="H5:H9"/>
    <mergeCell ref="I5:I9"/>
    <mergeCell ref="J5:J9"/>
    <mergeCell ref="A1:M1"/>
    <mergeCell ref="A3:A4"/>
    <mergeCell ref="B3:B4"/>
    <mergeCell ref="C3:C4"/>
    <mergeCell ref="D3:G3"/>
    <mergeCell ref="H3:K3"/>
    <mergeCell ref="L3:L4"/>
    <mergeCell ref="M3:M4"/>
  </mergeCells>
  <pageMargins left="0.70833333333333337" right="0.70833333333333337" top="0.74791666666666667" bottom="0.74791666666666667" header="0.51180555555555551" footer="0.51180555555555551"/>
  <pageSetup paperSize="9" firstPageNumber="0" orientation="landscape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E1113-CD64-416D-8C63-AF892DB6C2E6}">
  <sheetPr>
    <pageSetUpPr fitToPage="1"/>
  </sheetPr>
  <dimension ref="A1:P54"/>
  <sheetViews>
    <sheetView view="pageBreakPreview" zoomScale="110" zoomScaleSheetLayoutView="110" workbookViewId="0">
      <pane xSplit="3" ySplit="6" topLeftCell="D25" activePane="bottomRight" state="frozen"/>
      <selection pane="topRight" activeCell="D1" sqref="D1"/>
      <selection pane="bottomLeft" activeCell="A7" sqref="A7"/>
      <selection pane="bottomRight" activeCell="E48" sqref="E48"/>
    </sheetView>
  </sheetViews>
  <sheetFormatPr defaultRowHeight="15" x14ac:dyDescent="0.25"/>
  <cols>
    <col min="1" max="1" width="6.5703125" style="44" customWidth="1"/>
    <col min="2" max="2" width="38" style="45" customWidth="1"/>
    <col min="3" max="3" width="11" style="45" bestFit="1" customWidth="1"/>
    <col min="4" max="4" width="9.140625" style="44"/>
    <col min="5" max="5" width="9" style="46" customWidth="1"/>
    <col min="6" max="6" width="9.7109375" style="46" bestFit="1" customWidth="1"/>
    <col min="7" max="7" width="9.140625" style="46"/>
    <col min="8" max="8" width="25.85546875" style="47" customWidth="1"/>
    <col min="9" max="9" width="13.7109375" style="47" customWidth="1"/>
    <col min="10" max="11" width="9.7109375" style="47" customWidth="1"/>
    <col min="12" max="12" width="20.85546875" style="45" customWidth="1"/>
    <col min="13" max="13" width="18.42578125" style="45" customWidth="1"/>
    <col min="14" max="16384" width="9.140625" style="48"/>
  </cols>
  <sheetData>
    <row r="1" spans="1:16" x14ac:dyDescent="0.25">
      <c r="K1" s="47" t="s">
        <v>79</v>
      </c>
    </row>
    <row r="3" spans="1:16" x14ac:dyDescent="0.25">
      <c r="A3" s="195" t="s">
        <v>80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</row>
    <row r="5" spans="1:16" ht="18.600000000000001" customHeight="1" x14ac:dyDescent="0.25">
      <c r="A5" s="169" t="s">
        <v>1</v>
      </c>
      <c r="B5" s="169" t="s">
        <v>2</v>
      </c>
      <c r="C5" s="169" t="s">
        <v>3</v>
      </c>
      <c r="D5" s="172" t="s">
        <v>4</v>
      </c>
      <c r="E5" s="172"/>
      <c r="F5" s="172"/>
      <c r="G5" s="172"/>
      <c r="H5" s="270" t="s">
        <v>5</v>
      </c>
      <c r="I5" s="271"/>
      <c r="J5" s="271"/>
      <c r="K5" s="271"/>
      <c r="L5" s="272" t="s">
        <v>6</v>
      </c>
      <c r="M5" s="169" t="s">
        <v>7</v>
      </c>
    </row>
    <row r="6" spans="1:16" ht="51" customHeight="1" x14ac:dyDescent="0.25">
      <c r="A6" s="170"/>
      <c r="B6" s="170"/>
      <c r="C6" s="170"/>
      <c r="D6" s="49" t="s">
        <v>8</v>
      </c>
      <c r="E6" s="50" t="s">
        <v>9</v>
      </c>
      <c r="F6" s="50" t="s">
        <v>10</v>
      </c>
      <c r="G6" s="50" t="s">
        <v>11</v>
      </c>
      <c r="H6" s="51" t="s">
        <v>12</v>
      </c>
      <c r="I6" s="52" t="s">
        <v>13</v>
      </c>
      <c r="J6" s="51" t="s">
        <v>14</v>
      </c>
      <c r="K6" s="51" t="s">
        <v>15</v>
      </c>
      <c r="L6" s="273"/>
      <c r="M6" s="171"/>
    </row>
    <row r="7" spans="1:16" s="45" customFormat="1" ht="12" customHeight="1" x14ac:dyDescent="0.25">
      <c r="A7" s="169" t="s">
        <v>81</v>
      </c>
      <c r="B7" s="268" t="s">
        <v>82</v>
      </c>
      <c r="C7" s="169">
        <v>2021</v>
      </c>
      <c r="D7" s="53" t="s">
        <v>16</v>
      </c>
      <c r="E7" s="54">
        <f>SUM(E8:E11)</f>
        <v>10807.539999999999</v>
      </c>
      <c r="F7" s="54">
        <f>SUM(F8:F11)</f>
        <v>4092.05</v>
      </c>
      <c r="G7" s="55">
        <f t="shared" ref="G7:G46" si="0">IF(F7&gt;0,(F7/E7)*100,0)</f>
        <v>37.862917925818465</v>
      </c>
      <c r="H7" s="262"/>
      <c r="I7" s="262"/>
      <c r="J7" s="262"/>
      <c r="K7" s="262"/>
      <c r="L7" s="179" t="s">
        <v>83</v>
      </c>
      <c r="M7" s="169"/>
    </row>
    <row r="8" spans="1:16" s="45" customFormat="1" ht="11.45" customHeight="1" x14ac:dyDescent="0.25">
      <c r="A8" s="170"/>
      <c r="B8" s="269"/>
      <c r="C8" s="170"/>
      <c r="D8" s="56" t="s">
        <v>18</v>
      </c>
      <c r="E8" s="57">
        <f>E13+E33</f>
        <v>29.17</v>
      </c>
      <c r="F8" s="57">
        <f t="shared" ref="E8:F11" si="1">F13+F33</f>
        <v>0</v>
      </c>
      <c r="G8" s="58">
        <f t="shared" si="0"/>
        <v>0</v>
      </c>
      <c r="H8" s="254"/>
      <c r="I8" s="254"/>
      <c r="J8" s="254"/>
      <c r="K8" s="254"/>
      <c r="L8" s="180"/>
      <c r="M8" s="170"/>
    </row>
    <row r="9" spans="1:16" s="45" customFormat="1" ht="12" customHeight="1" x14ac:dyDescent="0.25">
      <c r="A9" s="170"/>
      <c r="B9" s="269"/>
      <c r="C9" s="170"/>
      <c r="D9" s="56" t="s">
        <v>19</v>
      </c>
      <c r="E9" s="57">
        <f t="shared" si="1"/>
        <v>0</v>
      </c>
      <c r="F9" s="57">
        <f t="shared" si="1"/>
        <v>0</v>
      </c>
      <c r="G9" s="58">
        <f t="shared" si="0"/>
        <v>0</v>
      </c>
      <c r="H9" s="254"/>
      <c r="I9" s="254"/>
      <c r="J9" s="254"/>
      <c r="K9" s="254"/>
      <c r="L9" s="180"/>
      <c r="M9" s="170"/>
    </row>
    <row r="10" spans="1:16" s="45" customFormat="1" ht="15.6" customHeight="1" x14ac:dyDescent="0.25">
      <c r="A10" s="170"/>
      <c r="B10" s="269"/>
      <c r="C10" s="170"/>
      <c r="D10" s="56" t="s">
        <v>20</v>
      </c>
      <c r="E10" s="57">
        <f t="shared" si="1"/>
        <v>10778.369999999999</v>
      </c>
      <c r="F10" s="57">
        <f>F15+F35</f>
        <v>4092.05</v>
      </c>
      <c r="G10" s="58">
        <f>IF(F10&gt;0,(F10/E10)*100,0)</f>
        <v>37.965388087438093</v>
      </c>
      <c r="H10" s="254"/>
      <c r="I10" s="254"/>
      <c r="J10" s="254"/>
      <c r="K10" s="254"/>
      <c r="L10" s="180"/>
      <c r="M10" s="170"/>
      <c r="N10" s="59"/>
      <c r="O10" s="59"/>
      <c r="P10" s="59"/>
    </row>
    <row r="11" spans="1:16" s="45" customFormat="1" ht="30.75" customHeight="1" x14ac:dyDescent="0.25">
      <c r="A11" s="170"/>
      <c r="B11" s="269"/>
      <c r="C11" s="170"/>
      <c r="D11" s="56" t="s">
        <v>21</v>
      </c>
      <c r="E11" s="57">
        <f t="shared" si="1"/>
        <v>0</v>
      </c>
      <c r="F11" s="57">
        <f t="shared" si="1"/>
        <v>0</v>
      </c>
      <c r="G11" s="58">
        <f t="shared" si="0"/>
        <v>0</v>
      </c>
      <c r="H11" s="254"/>
      <c r="I11" s="254"/>
      <c r="J11" s="254"/>
      <c r="K11" s="254"/>
      <c r="L11" s="180"/>
      <c r="M11" s="170"/>
      <c r="N11" s="59"/>
      <c r="O11" s="59"/>
      <c r="P11" s="59"/>
    </row>
    <row r="12" spans="1:16" s="45" customFormat="1" ht="15" customHeight="1" x14ac:dyDescent="0.25">
      <c r="A12" s="172">
        <v>1</v>
      </c>
      <c r="B12" s="179" t="s">
        <v>84</v>
      </c>
      <c r="C12" s="172"/>
      <c r="D12" s="53" t="s">
        <v>16</v>
      </c>
      <c r="E12" s="60">
        <f>SUM(E13:E16)</f>
        <v>990.81</v>
      </c>
      <c r="F12" s="60">
        <f>SUM(F13:F16)</f>
        <v>177.01</v>
      </c>
      <c r="G12" s="61">
        <f t="shared" si="0"/>
        <v>17.865181013514196</v>
      </c>
      <c r="H12" s="179"/>
      <c r="I12" s="262"/>
      <c r="J12" s="262"/>
      <c r="K12" s="262"/>
      <c r="L12" s="169"/>
      <c r="M12" s="169"/>
    </row>
    <row r="13" spans="1:16" s="45" customFormat="1" ht="10.15" customHeight="1" x14ac:dyDescent="0.25">
      <c r="A13" s="172"/>
      <c r="B13" s="180"/>
      <c r="C13" s="172"/>
      <c r="D13" s="56" t="s">
        <v>18</v>
      </c>
      <c r="E13" s="57">
        <f t="shared" ref="E13:F16" si="2">E18+E23+E28</f>
        <v>29.17</v>
      </c>
      <c r="F13" s="57">
        <f t="shared" si="2"/>
        <v>0</v>
      </c>
      <c r="G13" s="58">
        <f t="shared" si="0"/>
        <v>0</v>
      </c>
      <c r="H13" s="180"/>
      <c r="I13" s="254"/>
      <c r="J13" s="254"/>
      <c r="K13" s="254"/>
      <c r="L13" s="170"/>
      <c r="M13" s="170"/>
    </row>
    <row r="14" spans="1:16" s="45" customFormat="1" ht="13.15" customHeight="1" x14ac:dyDescent="0.25">
      <c r="A14" s="172"/>
      <c r="B14" s="180"/>
      <c r="C14" s="172"/>
      <c r="D14" s="56" t="s">
        <v>19</v>
      </c>
      <c r="E14" s="57">
        <f t="shared" si="2"/>
        <v>0</v>
      </c>
      <c r="F14" s="57">
        <f t="shared" si="2"/>
        <v>0</v>
      </c>
      <c r="G14" s="58">
        <f t="shared" si="0"/>
        <v>0</v>
      </c>
      <c r="H14" s="180"/>
      <c r="I14" s="254"/>
      <c r="J14" s="254"/>
      <c r="K14" s="254"/>
      <c r="L14" s="170"/>
      <c r="M14" s="170"/>
    </row>
    <row r="15" spans="1:16" s="45" customFormat="1" ht="10.9" customHeight="1" x14ac:dyDescent="0.25">
      <c r="A15" s="172"/>
      <c r="B15" s="180"/>
      <c r="C15" s="172"/>
      <c r="D15" s="56" t="s">
        <v>20</v>
      </c>
      <c r="E15" s="57">
        <f t="shared" si="2"/>
        <v>961.64</v>
      </c>
      <c r="F15" s="57">
        <f t="shared" si="2"/>
        <v>177.01</v>
      </c>
      <c r="G15" s="58">
        <f t="shared" si="0"/>
        <v>18.407096210640155</v>
      </c>
      <c r="H15" s="180"/>
      <c r="I15" s="254"/>
      <c r="J15" s="254"/>
      <c r="K15" s="254"/>
      <c r="L15" s="170"/>
      <c r="M15" s="170"/>
    </row>
    <row r="16" spans="1:16" s="45" customFormat="1" ht="9.75" customHeight="1" x14ac:dyDescent="0.25">
      <c r="A16" s="172"/>
      <c r="B16" s="181"/>
      <c r="C16" s="172"/>
      <c r="D16" s="56" t="s">
        <v>21</v>
      </c>
      <c r="E16" s="57">
        <f t="shared" si="2"/>
        <v>0</v>
      </c>
      <c r="F16" s="57">
        <f t="shared" si="2"/>
        <v>0</v>
      </c>
      <c r="G16" s="58">
        <f t="shared" si="0"/>
        <v>0</v>
      </c>
      <c r="H16" s="181"/>
      <c r="I16" s="255"/>
      <c r="J16" s="255"/>
      <c r="K16" s="255"/>
      <c r="L16" s="170"/>
      <c r="M16" s="170"/>
    </row>
    <row r="17" spans="1:13" s="45" customFormat="1" ht="12" customHeight="1" x14ac:dyDescent="0.25">
      <c r="A17" s="168" t="s">
        <v>85</v>
      </c>
      <c r="B17" s="179" t="s">
        <v>86</v>
      </c>
      <c r="C17" s="172"/>
      <c r="D17" s="62" t="s">
        <v>16</v>
      </c>
      <c r="E17" s="60">
        <f>SUM(E18:E21)</f>
        <v>928.61</v>
      </c>
      <c r="F17" s="60">
        <f>SUM(F18:F21)</f>
        <v>177.01</v>
      </c>
      <c r="G17" s="61">
        <f t="shared" si="0"/>
        <v>19.061823585789512</v>
      </c>
      <c r="H17" s="179" t="s">
        <v>87</v>
      </c>
      <c r="I17" s="253">
        <v>1</v>
      </c>
      <c r="J17" s="267">
        <v>0.19059999999999999</v>
      </c>
      <c r="K17" s="267">
        <v>0.19059999999999999</v>
      </c>
      <c r="L17" s="169"/>
      <c r="M17" s="187" t="s">
        <v>88</v>
      </c>
    </row>
    <row r="18" spans="1:13" s="45" customFormat="1" ht="12.6" customHeight="1" x14ac:dyDescent="0.25">
      <c r="A18" s="168"/>
      <c r="B18" s="180"/>
      <c r="C18" s="172"/>
      <c r="D18" s="56" t="s">
        <v>18</v>
      </c>
      <c r="E18" s="57">
        <v>0</v>
      </c>
      <c r="F18" s="57">
        <v>0</v>
      </c>
      <c r="G18" s="58">
        <f t="shared" si="0"/>
        <v>0</v>
      </c>
      <c r="H18" s="180"/>
      <c r="I18" s="254"/>
      <c r="J18" s="254"/>
      <c r="K18" s="254"/>
      <c r="L18" s="170"/>
      <c r="M18" s="266"/>
    </row>
    <row r="19" spans="1:13" s="45" customFormat="1" ht="12.6" customHeight="1" x14ac:dyDescent="0.25">
      <c r="A19" s="168"/>
      <c r="B19" s="180"/>
      <c r="C19" s="172"/>
      <c r="D19" s="56" t="s">
        <v>19</v>
      </c>
      <c r="E19" s="57">
        <v>0</v>
      </c>
      <c r="F19" s="57">
        <v>0</v>
      </c>
      <c r="G19" s="58">
        <f t="shared" si="0"/>
        <v>0</v>
      </c>
      <c r="H19" s="180"/>
      <c r="I19" s="254"/>
      <c r="J19" s="254"/>
      <c r="K19" s="254"/>
      <c r="L19" s="170"/>
      <c r="M19" s="266"/>
    </row>
    <row r="20" spans="1:13" s="45" customFormat="1" ht="11.45" customHeight="1" x14ac:dyDescent="0.25">
      <c r="A20" s="168"/>
      <c r="B20" s="180"/>
      <c r="C20" s="172"/>
      <c r="D20" s="56" t="s">
        <v>20</v>
      </c>
      <c r="E20" s="57">
        <v>928.61</v>
      </c>
      <c r="F20" s="57">
        <v>177.01</v>
      </c>
      <c r="G20" s="58">
        <f t="shared" si="0"/>
        <v>19.061823585789512</v>
      </c>
      <c r="H20" s="180"/>
      <c r="I20" s="254"/>
      <c r="J20" s="254"/>
      <c r="K20" s="254"/>
      <c r="L20" s="170"/>
      <c r="M20" s="266"/>
    </row>
    <row r="21" spans="1:13" s="45" customFormat="1" ht="14.45" customHeight="1" x14ac:dyDescent="0.25">
      <c r="A21" s="168"/>
      <c r="B21" s="181"/>
      <c r="C21" s="172"/>
      <c r="D21" s="56" t="s">
        <v>21</v>
      </c>
      <c r="E21" s="57">
        <v>0</v>
      </c>
      <c r="F21" s="57">
        <v>0</v>
      </c>
      <c r="G21" s="58">
        <f t="shared" si="0"/>
        <v>0</v>
      </c>
      <c r="H21" s="181"/>
      <c r="I21" s="255"/>
      <c r="J21" s="255"/>
      <c r="K21" s="255"/>
      <c r="L21" s="171"/>
      <c r="M21" s="266"/>
    </row>
    <row r="22" spans="1:13" s="45" customFormat="1" ht="15" customHeight="1" x14ac:dyDescent="0.25">
      <c r="A22" s="256" t="s">
        <v>89</v>
      </c>
      <c r="B22" s="179" t="s">
        <v>90</v>
      </c>
      <c r="C22" s="259"/>
      <c r="D22" s="62" t="s">
        <v>16</v>
      </c>
      <c r="E22" s="60">
        <f>SUM(E23:E26)</f>
        <v>31.5</v>
      </c>
      <c r="F22" s="60">
        <f>SUM(F23:F26)</f>
        <v>0</v>
      </c>
      <c r="G22" s="63">
        <f t="shared" si="0"/>
        <v>0</v>
      </c>
      <c r="H22" s="179" t="s">
        <v>91</v>
      </c>
      <c r="I22" s="262">
        <v>1</v>
      </c>
      <c r="J22" s="262">
        <v>0</v>
      </c>
      <c r="K22" s="253">
        <v>0</v>
      </c>
      <c r="L22" s="165"/>
      <c r="M22" s="187" t="s">
        <v>88</v>
      </c>
    </row>
    <row r="23" spans="1:13" s="45" customFormat="1" x14ac:dyDescent="0.25">
      <c r="A23" s="257"/>
      <c r="B23" s="180"/>
      <c r="C23" s="260"/>
      <c r="D23" s="56" t="s">
        <v>18</v>
      </c>
      <c r="E23" s="64">
        <v>0</v>
      </c>
      <c r="F23" s="64">
        <v>0</v>
      </c>
      <c r="G23" s="65">
        <f t="shared" si="0"/>
        <v>0</v>
      </c>
      <c r="H23" s="180"/>
      <c r="I23" s="254"/>
      <c r="J23" s="254"/>
      <c r="K23" s="254"/>
      <c r="L23" s="166"/>
      <c r="M23" s="266"/>
    </row>
    <row r="24" spans="1:13" s="45" customFormat="1" x14ac:dyDescent="0.25">
      <c r="A24" s="257"/>
      <c r="B24" s="180"/>
      <c r="C24" s="260"/>
      <c r="D24" s="56" t="s">
        <v>19</v>
      </c>
      <c r="E24" s="64">
        <v>0</v>
      </c>
      <c r="F24" s="64">
        <v>0</v>
      </c>
      <c r="G24" s="65">
        <f t="shared" si="0"/>
        <v>0</v>
      </c>
      <c r="H24" s="180"/>
      <c r="I24" s="254"/>
      <c r="J24" s="254"/>
      <c r="K24" s="254"/>
      <c r="L24" s="166"/>
      <c r="M24" s="266"/>
    </row>
    <row r="25" spans="1:13" s="45" customFormat="1" x14ac:dyDescent="0.25">
      <c r="A25" s="257"/>
      <c r="B25" s="180"/>
      <c r="C25" s="260"/>
      <c r="D25" s="56" t="s">
        <v>20</v>
      </c>
      <c r="E25" s="64">
        <v>31.5</v>
      </c>
      <c r="F25" s="64">
        <v>0</v>
      </c>
      <c r="G25" s="65">
        <f t="shared" si="0"/>
        <v>0</v>
      </c>
      <c r="H25" s="180"/>
      <c r="I25" s="254"/>
      <c r="J25" s="254"/>
      <c r="K25" s="254"/>
      <c r="L25" s="166"/>
      <c r="M25" s="266"/>
    </row>
    <row r="26" spans="1:13" s="45" customFormat="1" x14ac:dyDescent="0.25">
      <c r="A26" s="258"/>
      <c r="B26" s="181"/>
      <c r="C26" s="261"/>
      <c r="D26" s="56" t="s">
        <v>21</v>
      </c>
      <c r="E26" s="64">
        <v>0</v>
      </c>
      <c r="F26" s="64">
        <v>0</v>
      </c>
      <c r="G26" s="65">
        <f t="shared" si="0"/>
        <v>0</v>
      </c>
      <c r="H26" s="181"/>
      <c r="I26" s="255"/>
      <c r="J26" s="255"/>
      <c r="K26" s="255"/>
      <c r="L26" s="167"/>
      <c r="M26" s="266"/>
    </row>
    <row r="27" spans="1:13" s="45" customFormat="1" ht="15" customHeight="1" x14ac:dyDescent="0.25">
      <c r="A27" s="263" t="s">
        <v>92</v>
      </c>
      <c r="B27" s="179" t="s">
        <v>93</v>
      </c>
      <c r="C27" s="259"/>
      <c r="D27" s="62" t="s">
        <v>16</v>
      </c>
      <c r="E27" s="60">
        <f>SUM(E28:E31)</f>
        <v>30.700000000000003</v>
      </c>
      <c r="F27" s="60">
        <f>SUM(F28:F31)</f>
        <v>0</v>
      </c>
      <c r="G27" s="63">
        <f t="shared" si="0"/>
        <v>0</v>
      </c>
      <c r="H27" s="192" t="s">
        <v>94</v>
      </c>
      <c r="I27" s="66"/>
      <c r="J27" s="66"/>
      <c r="K27" s="262"/>
      <c r="L27" s="67"/>
      <c r="M27" s="187" t="s">
        <v>88</v>
      </c>
    </row>
    <row r="28" spans="1:13" s="45" customFormat="1" x14ac:dyDescent="0.25">
      <c r="A28" s="264"/>
      <c r="B28" s="180"/>
      <c r="C28" s="260"/>
      <c r="D28" s="56" t="s">
        <v>18</v>
      </c>
      <c r="E28" s="64">
        <v>29.17</v>
      </c>
      <c r="F28" s="64">
        <v>0</v>
      </c>
      <c r="G28" s="65">
        <f t="shared" si="0"/>
        <v>0</v>
      </c>
      <c r="H28" s="193"/>
      <c r="I28" s="68"/>
      <c r="J28" s="68"/>
      <c r="K28" s="254"/>
      <c r="L28" s="69"/>
      <c r="M28" s="266"/>
    </row>
    <row r="29" spans="1:13" s="45" customFormat="1" x14ac:dyDescent="0.25">
      <c r="A29" s="264"/>
      <c r="B29" s="180"/>
      <c r="C29" s="260"/>
      <c r="D29" s="56" t="s">
        <v>19</v>
      </c>
      <c r="E29" s="64">
        <v>0</v>
      </c>
      <c r="F29" s="64">
        <v>0</v>
      </c>
      <c r="G29" s="65">
        <f t="shared" si="0"/>
        <v>0</v>
      </c>
      <c r="H29" s="193"/>
      <c r="I29" s="70"/>
      <c r="J29" s="68"/>
      <c r="K29" s="254"/>
      <c r="L29" s="69"/>
      <c r="M29" s="266"/>
    </row>
    <row r="30" spans="1:13" s="45" customFormat="1" x14ac:dyDescent="0.25">
      <c r="A30" s="264"/>
      <c r="B30" s="180"/>
      <c r="C30" s="260"/>
      <c r="D30" s="56" t="s">
        <v>20</v>
      </c>
      <c r="E30" s="64">
        <v>1.53</v>
      </c>
      <c r="F30" s="64">
        <v>0</v>
      </c>
      <c r="G30" s="65">
        <f t="shared" si="0"/>
        <v>0</v>
      </c>
      <c r="H30" s="193"/>
      <c r="I30" s="68"/>
      <c r="J30" s="68"/>
      <c r="K30" s="254"/>
      <c r="L30" s="69"/>
      <c r="M30" s="266"/>
    </row>
    <row r="31" spans="1:13" s="45" customFormat="1" x14ac:dyDescent="0.25">
      <c r="A31" s="265"/>
      <c r="B31" s="181"/>
      <c r="C31" s="261"/>
      <c r="D31" s="56" t="s">
        <v>21</v>
      </c>
      <c r="E31" s="64">
        <v>0</v>
      </c>
      <c r="F31" s="64">
        <v>0</v>
      </c>
      <c r="G31" s="65">
        <f t="shared" si="0"/>
        <v>0</v>
      </c>
      <c r="H31" s="194"/>
      <c r="I31" s="71"/>
      <c r="J31" s="71"/>
      <c r="K31" s="255"/>
      <c r="L31" s="72"/>
      <c r="M31" s="266"/>
    </row>
    <row r="32" spans="1:13" s="45" customFormat="1" ht="15" customHeight="1" x14ac:dyDescent="0.25">
      <c r="A32" s="179">
        <v>2</v>
      </c>
      <c r="B32" s="179" t="s">
        <v>95</v>
      </c>
      <c r="C32" s="259"/>
      <c r="D32" s="62" t="s">
        <v>16</v>
      </c>
      <c r="E32" s="60">
        <f>SUM(E33:E36)</f>
        <v>9816.73</v>
      </c>
      <c r="F32" s="60">
        <f>SUM(F33:F36)</f>
        <v>3915.04</v>
      </c>
      <c r="G32" s="73">
        <f t="shared" si="0"/>
        <v>39.881304670699919</v>
      </c>
      <c r="H32" s="68"/>
      <c r="I32" s="68"/>
      <c r="J32" s="68"/>
      <c r="K32" s="262"/>
      <c r="L32" s="69"/>
      <c r="M32" s="69"/>
    </row>
    <row r="33" spans="1:13" s="45" customFormat="1" x14ac:dyDescent="0.25">
      <c r="A33" s="180"/>
      <c r="B33" s="180"/>
      <c r="C33" s="260"/>
      <c r="D33" s="56" t="s">
        <v>18</v>
      </c>
      <c r="E33" s="64">
        <f t="shared" ref="E33:F36" si="3">E38+E43</f>
        <v>0</v>
      </c>
      <c r="F33" s="64">
        <f t="shared" si="3"/>
        <v>0</v>
      </c>
      <c r="G33" s="65">
        <f t="shared" si="0"/>
        <v>0</v>
      </c>
      <c r="H33" s="68"/>
      <c r="I33" s="68"/>
      <c r="J33" s="68"/>
      <c r="K33" s="254"/>
      <c r="L33" s="69"/>
      <c r="M33" s="69"/>
    </row>
    <row r="34" spans="1:13" s="45" customFormat="1" x14ac:dyDescent="0.25">
      <c r="A34" s="180"/>
      <c r="B34" s="180"/>
      <c r="C34" s="260"/>
      <c r="D34" s="56" t="s">
        <v>19</v>
      </c>
      <c r="E34" s="64">
        <f t="shared" si="3"/>
        <v>0</v>
      </c>
      <c r="F34" s="64">
        <f t="shared" si="3"/>
        <v>0</v>
      </c>
      <c r="G34" s="65">
        <f t="shared" si="0"/>
        <v>0</v>
      </c>
      <c r="H34" s="68"/>
      <c r="I34" s="68"/>
      <c r="J34" s="68"/>
      <c r="K34" s="254"/>
      <c r="L34" s="69"/>
      <c r="M34" s="69"/>
    </row>
    <row r="35" spans="1:13" s="45" customFormat="1" x14ac:dyDescent="0.25">
      <c r="A35" s="180"/>
      <c r="B35" s="180"/>
      <c r="C35" s="260"/>
      <c r="D35" s="56" t="s">
        <v>20</v>
      </c>
      <c r="E35" s="64">
        <f t="shared" si="3"/>
        <v>9816.73</v>
      </c>
      <c r="F35" s="64">
        <f t="shared" si="3"/>
        <v>3915.04</v>
      </c>
      <c r="G35" s="65">
        <f t="shared" si="0"/>
        <v>39.881304670699919</v>
      </c>
      <c r="H35" s="68"/>
      <c r="I35" s="68"/>
      <c r="J35" s="68"/>
      <c r="K35" s="254"/>
      <c r="L35" s="69"/>
      <c r="M35" s="69"/>
    </row>
    <row r="36" spans="1:13" s="45" customFormat="1" x14ac:dyDescent="0.25">
      <c r="A36" s="181"/>
      <c r="B36" s="181"/>
      <c r="C36" s="261"/>
      <c r="D36" s="56" t="s">
        <v>21</v>
      </c>
      <c r="E36" s="64">
        <f t="shared" si="3"/>
        <v>0</v>
      </c>
      <c r="F36" s="64">
        <f t="shared" si="3"/>
        <v>0</v>
      </c>
      <c r="G36" s="65">
        <f t="shared" si="0"/>
        <v>0</v>
      </c>
      <c r="H36" s="68"/>
      <c r="I36" s="68"/>
      <c r="J36" s="68"/>
      <c r="K36" s="255"/>
      <c r="L36" s="69"/>
      <c r="M36" s="69"/>
    </row>
    <row r="37" spans="1:13" s="45" customFormat="1" ht="15" customHeight="1" x14ac:dyDescent="0.25">
      <c r="A37" s="263" t="s">
        <v>96</v>
      </c>
      <c r="B37" s="179" t="s">
        <v>97</v>
      </c>
      <c r="C37" s="259"/>
      <c r="D37" s="74" t="s">
        <v>16</v>
      </c>
      <c r="E37" s="75">
        <f>SUM(E38:E41)</f>
        <v>8966.8799999999992</v>
      </c>
      <c r="F37" s="75">
        <f>SUM(F38:F41)</f>
        <v>3915.04</v>
      </c>
      <c r="G37" s="76">
        <f t="shared" si="0"/>
        <v>43.661117356315685</v>
      </c>
      <c r="H37" s="179" t="s">
        <v>98</v>
      </c>
      <c r="I37" s="262">
        <v>1</v>
      </c>
      <c r="J37" s="262">
        <v>1</v>
      </c>
      <c r="K37" s="253">
        <v>1</v>
      </c>
      <c r="L37" s="165"/>
      <c r="M37" s="165"/>
    </row>
    <row r="38" spans="1:13" s="45" customFormat="1" ht="15" customHeight="1" x14ac:dyDescent="0.25">
      <c r="A38" s="264"/>
      <c r="B38" s="180"/>
      <c r="C38" s="260"/>
      <c r="D38" s="77" t="s">
        <v>18</v>
      </c>
      <c r="E38" s="78">
        <v>0</v>
      </c>
      <c r="F38" s="78">
        <v>0</v>
      </c>
      <c r="G38" s="79">
        <f t="shared" si="0"/>
        <v>0</v>
      </c>
      <c r="H38" s="180"/>
      <c r="I38" s="254"/>
      <c r="J38" s="254"/>
      <c r="K38" s="254"/>
      <c r="L38" s="166"/>
      <c r="M38" s="166"/>
    </row>
    <row r="39" spans="1:13" s="45" customFormat="1" ht="15" customHeight="1" x14ac:dyDescent="0.25">
      <c r="A39" s="264"/>
      <c r="B39" s="180"/>
      <c r="C39" s="260"/>
      <c r="D39" s="77" t="s">
        <v>19</v>
      </c>
      <c r="E39" s="78">
        <v>0</v>
      </c>
      <c r="F39" s="78">
        <v>0</v>
      </c>
      <c r="G39" s="79">
        <f t="shared" si="0"/>
        <v>0</v>
      </c>
      <c r="H39" s="180"/>
      <c r="I39" s="254"/>
      <c r="J39" s="254"/>
      <c r="K39" s="254"/>
      <c r="L39" s="166"/>
      <c r="M39" s="166"/>
    </row>
    <row r="40" spans="1:13" s="45" customFormat="1" ht="15" customHeight="1" x14ac:dyDescent="0.25">
      <c r="A40" s="264"/>
      <c r="B40" s="180"/>
      <c r="C40" s="260"/>
      <c r="D40" s="77" t="s">
        <v>20</v>
      </c>
      <c r="E40" s="78">
        <v>8966.8799999999992</v>
      </c>
      <c r="F40" s="78">
        <v>3915.04</v>
      </c>
      <c r="G40" s="79">
        <f t="shared" si="0"/>
        <v>43.661117356315685</v>
      </c>
      <c r="H40" s="180"/>
      <c r="I40" s="254"/>
      <c r="J40" s="254"/>
      <c r="K40" s="254"/>
      <c r="L40" s="166"/>
      <c r="M40" s="166"/>
    </row>
    <row r="41" spans="1:13" s="45" customFormat="1" ht="15" customHeight="1" x14ac:dyDescent="0.25">
      <c r="A41" s="265"/>
      <c r="B41" s="181"/>
      <c r="C41" s="261"/>
      <c r="D41" s="77" t="s">
        <v>21</v>
      </c>
      <c r="E41" s="78">
        <v>0</v>
      </c>
      <c r="F41" s="78">
        <v>0</v>
      </c>
      <c r="G41" s="79">
        <f t="shared" si="0"/>
        <v>0</v>
      </c>
      <c r="H41" s="181"/>
      <c r="I41" s="255"/>
      <c r="J41" s="255"/>
      <c r="K41" s="255"/>
      <c r="L41" s="167"/>
      <c r="M41" s="167"/>
    </row>
    <row r="42" spans="1:13" s="45" customFormat="1" ht="15" customHeight="1" x14ac:dyDescent="0.25">
      <c r="A42" s="256" t="s">
        <v>99</v>
      </c>
      <c r="B42" s="179" t="s">
        <v>100</v>
      </c>
      <c r="C42" s="259"/>
      <c r="D42" s="80" t="s">
        <v>16</v>
      </c>
      <c r="E42" s="81">
        <f>SUM(E43:E46)</f>
        <v>849.85</v>
      </c>
      <c r="F42" s="81">
        <f>SUM(F43:F46)</f>
        <v>0</v>
      </c>
      <c r="G42" s="82">
        <f t="shared" si="0"/>
        <v>0</v>
      </c>
      <c r="H42" s="262"/>
      <c r="I42" s="253">
        <v>1</v>
      </c>
      <c r="J42" s="262">
        <v>0</v>
      </c>
      <c r="K42" s="253">
        <v>0</v>
      </c>
      <c r="L42" s="165"/>
      <c r="M42" s="179" t="s">
        <v>101</v>
      </c>
    </row>
    <row r="43" spans="1:13" s="45" customFormat="1" x14ac:dyDescent="0.25">
      <c r="A43" s="257"/>
      <c r="B43" s="180"/>
      <c r="C43" s="260"/>
      <c r="D43" s="77" t="s">
        <v>18</v>
      </c>
      <c r="E43" s="78">
        <v>0</v>
      </c>
      <c r="F43" s="78">
        <v>0</v>
      </c>
      <c r="G43" s="79">
        <f t="shared" si="0"/>
        <v>0</v>
      </c>
      <c r="H43" s="254"/>
      <c r="I43" s="254"/>
      <c r="J43" s="254"/>
      <c r="K43" s="254"/>
      <c r="L43" s="166"/>
      <c r="M43" s="180"/>
    </row>
    <row r="44" spans="1:13" s="45" customFormat="1" x14ac:dyDescent="0.25">
      <c r="A44" s="257"/>
      <c r="B44" s="180"/>
      <c r="C44" s="260"/>
      <c r="D44" s="77" t="s">
        <v>19</v>
      </c>
      <c r="E44" s="78">
        <v>0</v>
      </c>
      <c r="F44" s="78">
        <v>0</v>
      </c>
      <c r="G44" s="79">
        <f t="shared" si="0"/>
        <v>0</v>
      </c>
      <c r="H44" s="254"/>
      <c r="I44" s="254"/>
      <c r="J44" s="254"/>
      <c r="K44" s="254"/>
      <c r="L44" s="166"/>
      <c r="M44" s="180"/>
    </row>
    <row r="45" spans="1:13" s="45" customFormat="1" x14ac:dyDescent="0.25">
      <c r="A45" s="257"/>
      <c r="B45" s="180"/>
      <c r="C45" s="260"/>
      <c r="D45" s="77" t="s">
        <v>20</v>
      </c>
      <c r="E45" s="78">
        <v>849.85</v>
      </c>
      <c r="F45" s="78">
        <v>0</v>
      </c>
      <c r="G45" s="79">
        <f t="shared" si="0"/>
        <v>0</v>
      </c>
      <c r="H45" s="254"/>
      <c r="I45" s="254"/>
      <c r="J45" s="254"/>
      <c r="K45" s="254"/>
      <c r="L45" s="166"/>
      <c r="M45" s="180"/>
    </row>
    <row r="46" spans="1:13" s="45" customFormat="1" x14ac:dyDescent="0.25">
      <c r="A46" s="258"/>
      <c r="B46" s="181"/>
      <c r="C46" s="261"/>
      <c r="D46" s="77" t="s">
        <v>21</v>
      </c>
      <c r="E46" s="78">
        <v>0</v>
      </c>
      <c r="F46" s="78">
        <v>0</v>
      </c>
      <c r="G46" s="79">
        <f t="shared" si="0"/>
        <v>0</v>
      </c>
      <c r="H46" s="255"/>
      <c r="I46" s="255"/>
      <c r="J46" s="255"/>
      <c r="K46" s="255"/>
      <c r="L46" s="167"/>
      <c r="M46" s="181"/>
    </row>
    <row r="47" spans="1:13" s="45" customFormat="1" x14ac:dyDescent="0.25">
      <c r="A47" s="44"/>
      <c r="D47" s="44"/>
      <c r="E47" s="46"/>
      <c r="F47" s="46"/>
      <c r="G47" s="46"/>
      <c r="H47" s="47"/>
      <c r="I47" s="47"/>
      <c r="J47" s="47"/>
      <c r="K47" s="47"/>
    </row>
    <row r="48" spans="1:13" s="45" customFormat="1" x14ac:dyDescent="0.25">
      <c r="A48" s="44"/>
      <c r="D48" s="44"/>
      <c r="E48" s="46"/>
      <c r="F48" s="46"/>
      <c r="G48" s="46"/>
      <c r="H48" s="47"/>
      <c r="I48" s="47"/>
      <c r="J48" s="47"/>
      <c r="K48" s="47"/>
    </row>
    <row r="49" spans="1:11" s="45" customFormat="1" x14ac:dyDescent="0.25">
      <c r="A49" s="44"/>
      <c r="D49" s="44"/>
      <c r="E49" s="46"/>
      <c r="F49" s="46"/>
      <c r="G49" s="46"/>
      <c r="H49" s="47"/>
      <c r="I49" s="47"/>
      <c r="J49" s="47"/>
      <c r="K49" s="47"/>
    </row>
    <row r="51" spans="1:11" x14ac:dyDescent="0.25">
      <c r="B51" s="83" t="s">
        <v>102</v>
      </c>
      <c r="C51" s="83"/>
    </row>
    <row r="52" spans="1:11" x14ac:dyDescent="0.25">
      <c r="B52" s="83" t="s">
        <v>103</v>
      </c>
      <c r="C52" s="84">
        <v>44396</v>
      </c>
    </row>
    <row r="53" spans="1:11" x14ac:dyDescent="0.25">
      <c r="B53" s="83" t="s">
        <v>104</v>
      </c>
      <c r="C53" s="83" t="s">
        <v>40</v>
      </c>
    </row>
    <row r="54" spans="1:11" x14ac:dyDescent="0.25">
      <c r="B54" s="83"/>
      <c r="C54" s="83"/>
    </row>
  </sheetData>
  <mergeCells count="72">
    <mergeCell ref="A3:M3"/>
    <mergeCell ref="A5:A6"/>
    <mergeCell ref="B5:B6"/>
    <mergeCell ref="C5:C6"/>
    <mergeCell ref="D5:G5"/>
    <mergeCell ref="H5:K5"/>
    <mergeCell ref="L5:L6"/>
    <mergeCell ref="M5:M6"/>
    <mergeCell ref="K7:K11"/>
    <mergeCell ref="L7:L11"/>
    <mergeCell ref="M7:M11"/>
    <mergeCell ref="A12:A16"/>
    <mergeCell ref="B12:B16"/>
    <mergeCell ref="C12:C16"/>
    <mergeCell ref="H12:H16"/>
    <mergeCell ref="I12:I16"/>
    <mergeCell ref="J12:J16"/>
    <mergeCell ref="K12:K16"/>
    <mergeCell ref="A7:A11"/>
    <mergeCell ref="B7:B11"/>
    <mergeCell ref="C7:C11"/>
    <mergeCell ref="H7:H11"/>
    <mergeCell ref="I7:I11"/>
    <mergeCell ref="J7:J11"/>
    <mergeCell ref="L12:L16"/>
    <mergeCell ref="M12:M16"/>
    <mergeCell ref="A17:A21"/>
    <mergeCell ref="B17:B21"/>
    <mergeCell ref="C17:C21"/>
    <mergeCell ref="H17:H21"/>
    <mergeCell ref="I17:I21"/>
    <mergeCell ref="J17:J21"/>
    <mergeCell ref="K17:K21"/>
    <mergeCell ref="L17:L21"/>
    <mergeCell ref="M27:M31"/>
    <mergeCell ref="M17:M21"/>
    <mergeCell ref="A22:A26"/>
    <mergeCell ref="B22:B26"/>
    <mergeCell ref="C22:C26"/>
    <mergeCell ref="H22:H26"/>
    <mergeCell ref="I22:I26"/>
    <mergeCell ref="J22:J26"/>
    <mergeCell ref="K22:K26"/>
    <mergeCell ref="L22:L26"/>
    <mergeCell ref="M22:M26"/>
    <mergeCell ref="A27:A31"/>
    <mergeCell ref="B27:B31"/>
    <mergeCell ref="C27:C31"/>
    <mergeCell ref="H27:H31"/>
    <mergeCell ref="K27:K31"/>
    <mergeCell ref="J42:J46"/>
    <mergeCell ref="K42:K46"/>
    <mergeCell ref="A32:A36"/>
    <mergeCell ref="B32:B36"/>
    <mergeCell ref="C32:C36"/>
    <mergeCell ref="K32:K36"/>
    <mergeCell ref="A37:A41"/>
    <mergeCell ref="B37:B41"/>
    <mergeCell ref="C37:C41"/>
    <mergeCell ref="H37:H41"/>
    <mergeCell ref="I37:I41"/>
    <mergeCell ref="J37:J41"/>
    <mergeCell ref="A42:A46"/>
    <mergeCell ref="B42:B46"/>
    <mergeCell ref="C42:C46"/>
    <mergeCell ref="H42:H46"/>
    <mergeCell ref="I42:I46"/>
    <mergeCell ref="L42:L46"/>
    <mergeCell ref="M42:M46"/>
    <mergeCell ref="K37:K41"/>
    <mergeCell ref="L37:L41"/>
    <mergeCell ref="M37:M41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BCF81-E490-4306-B8DF-B8354B9E1193}">
  <sheetPr>
    <tabColor theme="9" tint="-0.499984740745262"/>
  </sheetPr>
  <dimension ref="A1:O22"/>
  <sheetViews>
    <sheetView tabSelected="1" workbookViewId="0">
      <selection activeCell="H10" sqref="H10:L13"/>
    </sheetView>
  </sheetViews>
  <sheetFormatPr defaultRowHeight="15" x14ac:dyDescent="0.25"/>
  <cols>
    <col min="1" max="1" width="9.140625" style="686"/>
    <col min="2" max="2" width="22.7109375" style="686" customWidth="1"/>
    <col min="3" max="257" width="9.140625" style="686"/>
    <col min="258" max="258" width="22.7109375" style="686" customWidth="1"/>
    <col min="259" max="513" width="9.140625" style="686"/>
    <col min="514" max="514" width="22.7109375" style="686" customWidth="1"/>
    <col min="515" max="769" width="9.140625" style="686"/>
    <col min="770" max="770" width="22.7109375" style="686" customWidth="1"/>
    <col min="771" max="1025" width="9.140625" style="686"/>
    <col min="1026" max="1026" width="22.7109375" style="686" customWidth="1"/>
    <col min="1027" max="1281" width="9.140625" style="686"/>
    <col min="1282" max="1282" width="22.7109375" style="686" customWidth="1"/>
    <col min="1283" max="1537" width="9.140625" style="686"/>
    <col min="1538" max="1538" width="22.7109375" style="686" customWidth="1"/>
    <col min="1539" max="1793" width="9.140625" style="686"/>
    <col min="1794" max="1794" width="22.7109375" style="686" customWidth="1"/>
    <col min="1795" max="2049" width="9.140625" style="686"/>
    <col min="2050" max="2050" width="22.7109375" style="686" customWidth="1"/>
    <col min="2051" max="2305" width="9.140625" style="686"/>
    <col min="2306" max="2306" width="22.7109375" style="686" customWidth="1"/>
    <col min="2307" max="2561" width="9.140625" style="686"/>
    <col min="2562" max="2562" width="22.7109375" style="686" customWidth="1"/>
    <col min="2563" max="2817" width="9.140625" style="686"/>
    <col min="2818" max="2818" width="22.7109375" style="686" customWidth="1"/>
    <col min="2819" max="3073" width="9.140625" style="686"/>
    <col min="3074" max="3074" width="22.7109375" style="686" customWidth="1"/>
    <col min="3075" max="3329" width="9.140625" style="686"/>
    <col min="3330" max="3330" width="22.7109375" style="686" customWidth="1"/>
    <col min="3331" max="3585" width="9.140625" style="686"/>
    <col min="3586" max="3586" width="22.7109375" style="686" customWidth="1"/>
    <col min="3587" max="3841" width="9.140625" style="686"/>
    <col min="3842" max="3842" width="22.7109375" style="686" customWidth="1"/>
    <col min="3843" max="4097" width="9.140625" style="686"/>
    <col min="4098" max="4098" width="22.7109375" style="686" customWidth="1"/>
    <col min="4099" max="4353" width="9.140625" style="686"/>
    <col min="4354" max="4354" width="22.7109375" style="686" customWidth="1"/>
    <col min="4355" max="4609" width="9.140625" style="686"/>
    <col min="4610" max="4610" width="22.7109375" style="686" customWidth="1"/>
    <col min="4611" max="4865" width="9.140625" style="686"/>
    <col min="4866" max="4866" width="22.7109375" style="686" customWidth="1"/>
    <col min="4867" max="5121" width="9.140625" style="686"/>
    <col min="5122" max="5122" width="22.7109375" style="686" customWidth="1"/>
    <col min="5123" max="5377" width="9.140625" style="686"/>
    <col min="5378" max="5378" width="22.7109375" style="686" customWidth="1"/>
    <col min="5379" max="5633" width="9.140625" style="686"/>
    <col min="5634" max="5634" width="22.7109375" style="686" customWidth="1"/>
    <col min="5635" max="5889" width="9.140625" style="686"/>
    <col min="5890" max="5890" width="22.7109375" style="686" customWidth="1"/>
    <col min="5891" max="6145" width="9.140625" style="686"/>
    <col min="6146" max="6146" width="22.7109375" style="686" customWidth="1"/>
    <col min="6147" max="6401" width="9.140625" style="686"/>
    <col min="6402" max="6402" width="22.7109375" style="686" customWidth="1"/>
    <col min="6403" max="6657" width="9.140625" style="686"/>
    <col min="6658" max="6658" width="22.7109375" style="686" customWidth="1"/>
    <col min="6659" max="6913" width="9.140625" style="686"/>
    <col min="6914" max="6914" width="22.7109375" style="686" customWidth="1"/>
    <col min="6915" max="7169" width="9.140625" style="686"/>
    <col min="7170" max="7170" width="22.7109375" style="686" customWidth="1"/>
    <col min="7171" max="7425" width="9.140625" style="686"/>
    <col min="7426" max="7426" width="22.7109375" style="686" customWidth="1"/>
    <col min="7427" max="7681" width="9.140625" style="686"/>
    <col min="7682" max="7682" width="22.7109375" style="686" customWidth="1"/>
    <col min="7683" max="7937" width="9.140625" style="686"/>
    <col min="7938" max="7938" width="22.7109375" style="686" customWidth="1"/>
    <col min="7939" max="8193" width="9.140625" style="686"/>
    <col min="8194" max="8194" width="22.7109375" style="686" customWidth="1"/>
    <col min="8195" max="8449" width="9.140625" style="686"/>
    <col min="8450" max="8450" width="22.7109375" style="686" customWidth="1"/>
    <col min="8451" max="8705" width="9.140625" style="686"/>
    <col min="8706" max="8706" width="22.7109375" style="686" customWidth="1"/>
    <col min="8707" max="8961" width="9.140625" style="686"/>
    <col min="8962" max="8962" width="22.7109375" style="686" customWidth="1"/>
    <col min="8963" max="9217" width="9.140625" style="686"/>
    <col min="9218" max="9218" width="22.7109375" style="686" customWidth="1"/>
    <col min="9219" max="9473" width="9.140625" style="686"/>
    <col min="9474" max="9474" width="22.7109375" style="686" customWidth="1"/>
    <col min="9475" max="9729" width="9.140625" style="686"/>
    <col min="9730" max="9730" width="22.7109375" style="686" customWidth="1"/>
    <col min="9731" max="9985" width="9.140625" style="686"/>
    <col min="9986" max="9986" width="22.7109375" style="686" customWidth="1"/>
    <col min="9987" max="10241" width="9.140625" style="686"/>
    <col min="10242" max="10242" width="22.7109375" style="686" customWidth="1"/>
    <col min="10243" max="10497" width="9.140625" style="686"/>
    <col min="10498" max="10498" width="22.7109375" style="686" customWidth="1"/>
    <col min="10499" max="10753" width="9.140625" style="686"/>
    <col min="10754" max="10754" width="22.7109375" style="686" customWidth="1"/>
    <col min="10755" max="11009" width="9.140625" style="686"/>
    <col min="11010" max="11010" width="22.7109375" style="686" customWidth="1"/>
    <col min="11011" max="11265" width="9.140625" style="686"/>
    <col min="11266" max="11266" width="22.7109375" style="686" customWidth="1"/>
    <col min="11267" max="11521" width="9.140625" style="686"/>
    <col min="11522" max="11522" width="22.7109375" style="686" customWidth="1"/>
    <col min="11523" max="11777" width="9.140625" style="686"/>
    <col min="11778" max="11778" width="22.7109375" style="686" customWidth="1"/>
    <col min="11779" max="12033" width="9.140625" style="686"/>
    <col min="12034" max="12034" width="22.7109375" style="686" customWidth="1"/>
    <col min="12035" max="12289" width="9.140625" style="686"/>
    <col min="12290" max="12290" width="22.7109375" style="686" customWidth="1"/>
    <col min="12291" max="12545" width="9.140625" style="686"/>
    <col min="12546" max="12546" width="22.7109375" style="686" customWidth="1"/>
    <col min="12547" max="12801" width="9.140625" style="686"/>
    <col min="12802" max="12802" width="22.7109375" style="686" customWidth="1"/>
    <col min="12803" max="13057" width="9.140625" style="686"/>
    <col min="13058" max="13058" width="22.7109375" style="686" customWidth="1"/>
    <col min="13059" max="13313" width="9.140625" style="686"/>
    <col min="13314" max="13314" width="22.7109375" style="686" customWidth="1"/>
    <col min="13315" max="13569" width="9.140625" style="686"/>
    <col min="13570" max="13570" width="22.7109375" style="686" customWidth="1"/>
    <col min="13571" max="13825" width="9.140625" style="686"/>
    <col min="13826" max="13826" width="22.7109375" style="686" customWidth="1"/>
    <col min="13827" max="14081" width="9.140625" style="686"/>
    <col min="14082" max="14082" width="22.7109375" style="686" customWidth="1"/>
    <col min="14083" max="14337" width="9.140625" style="686"/>
    <col min="14338" max="14338" width="22.7109375" style="686" customWidth="1"/>
    <col min="14339" max="14593" width="9.140625" style="686"/>
    <col min="14594" max="14594" width="22.7109375" style="686" customWidth="1"/>
    <col min="14595" max="14849" width="9.140625" style="686"/>
    <col min="14850" max="14850" width="22.7109375" style="686" customWidth="1"/>
    <col min="14851" max="15105" width="9.140625" style="686"/>
    <col min="15106" max="15106" width="22.7109375" style="686" customWidth="1"/>
    <col min="15107" max="15361" width="9.140625" style="686"/>
    <col min="15362" max="15362" width="22.7109375" style="686" customWidth="1"/>
    <col min="15363" max="15617" width="9.140625" style="686"/>
    <col min="15618" max="15618" width="22.7109375" style="686" customWidth="1"/>
    <col min="15619" max="15873" width="9.140625" style="686"/>
    <col min="15874" max="15874" width="22.7109375" style="686" customWidth="1"/>
    <col min="15875" max="16129" width="9.140625" style="686"/>
    <col min="16130" max="16130" width="22.7109375" style="686" customWidth="1"/>
    <col min="16131" max="16384" width="9.140625" style="686"/>
  </cols>
  <sheetData>
    <row r="1" spans="1:15" x14ac:dyDescent="0.25">
      <c r="C1" s="517" t="s">
        <v>502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</row>
    <row r="3" spans="1:15" ht="50.25" customHeight="1" x14ac:dyDescent="0.25">
      <c r="A3" s="663" t="s">
        <v>1</v>
      </c>
      <c r="B3" s="663" t="s">
        <v>2</v>
      </c>
      <c r="C3" s="663" t="s">
        <v>3</v>
      </c>
      <c r="D3" s="684" t="s">
        <v>4</v>
      </c>
      <c r="E3" s="684"/>
      <c r="F3" s="684"/>
      <c r="G3" s="684"/>
      <c r="H3" s="785" t="s">
        <v>5</v>
      </c>
      <c r="I3" s="786"/>
      <c r="J3" s="786"/>
      <c r="K3" s="786"/>
      <c r="L3" s="663" t="s">
        <v>6</v>
      </c>
      <c r="M3" s="663" t="s">
        <v>7</v>
      </c>
    </row>
    <row r="4" spans="1:15" ht="67.5" x14ac:dyDescent="0.25">
      <c r="A4" s="642"/>
      <c r="B4" s="642"/>
      <c r="C4" s="642"/>
      <c r="D4" s="598" t="s">
        <v>8</v>
      </c>
      <c r="E4" s="598" t="s">
        <v>9</v>
      </c>
      <c r="F4" s="598" t="s">
        <v>10</v>
      </c>
      <c r="G4" s="598" t="s">
        <v>503</v>
      </c>
      <c r="H4" s="598" t="s">
        <v>12</v>
      </c>
      <c r="I4" s="602" t="s">
        <v>13</v>
      </c>
      <c r="J4" s="598" t="s">
        <v>14</v>
      </c>
      <c r="K4" s="598" t="s">
        <v>107</v>
      </c>
      <c r="L4" s="642"/>
      <c r="M4" s="645"/>
    </row>
    <row r="5" spans="1:15" x14ac:dyDescent="0.25">
      <c r="A5" s="684"/>
      <c r="B5" s="787" t="s">
        <v>504</v>
      </c>
      <c r="C5" s="684">
        <v>2021</v>
      </c>
      <c r="D5" s="605" t="s">
        <v>16</v>
      </c>
      <c r="E5" s="788">
        <f>E6+E7+E8+E9</f>
        <v>0</v>
      </c>
      <c r="F5" s="788">
        <f>F6+F7+F8+F9</f>
        <v>0</v>
      </c>
      <c r="G5" s="788">
        <v>0</v>
      </c>
      <c r="H5" s="789"/>
      <c r="I5" s="789"/>
      <c r="J5" s="789"/>
      <c r="K5" s="789"/>
      <c r="L5" s="663"/>
      <c r="M5" s="684"/>
    </row>
    <row r="6" spans="1:15" x14ac:dyDescent="0.25">
      <c r="A6" s="684"/>
      <c r="B6" s="787"/>
      <c r="C6" s="684"/>
      <c r="D6" s="605" t="s">
        <v>18</v>
      </c>
      <c r="E6" s="788">
        <v>0</v>
      </c>
      <c r="F6" s="788">
        <v>0</v>
      </c>
      <c r="G6" s="788">
        <v>0</v>
      </c>
      <c r="H6" s="637"/>
      <c r="I6" s="637"/>
      <c r="J6" s="637"/>
      <c r="K6" s="637"/>
      <c r="L6" s="642"/>
      <c r="M6" s="684"/>
    </row>
    <row r="7" spans="1:15" x14ac:dyDescent="0.25">
      <c r="A7" s="684"/>
      <c r="B7" s="787"/>
      <c r="C7" s="684"/>
      <c r="D7" s="605" t="s">
        <v>19</v>
      </c>
      <c r="E7" s="788">
        <v>0</v>
      </c>
      <c r="F7" s="788">
        <v>0</v>
      </c>
      <c r="G7" s="788">
        <v>0</v>
      </c>
      <c r="H7" s="637"/>
      <c r="I7" s="637"/>
      <c r="J7" s="637"/>
      <c r="K7" s="637"/>
      <c r="L7" s="642"/>
      <c r="M7" s="684"/>
    </row>
    <row r="8" spans="1:15" x14ac:dyDescent="0.25">
      <c r="A8" s="684"/>
      <c r="B8" s="787"/>
      <c r="C8" s="684"/>
      <c r="D8" s="605" t="s">
        <v>20</v>
      </c>
      <c r="E8" s="788">
        <v>0</v>
      </c>
      <c r="F8" s="788">
        <v>0</v>
      </c>
      <c r="G8" s="788">
        <v>0</v>
      </c>
      <c r="H8" s="637"/>
      <c r="I8" s="637"/>
      <c r="J8" s="637"/>
      <c r="K8" s="637"/>
      <c r="L8" s="642"/>
      <c r="M8" s="684"/>
    </row>
    <row r="9" spans="1:15" ht="53.25" customHeight="1" x14ac:dyDescent="0.25">
      <c r="A9" s="684"/>
      <c r="B9" s="787"/>
      <c r="C9" s="684"/>
      <c r="D9" s="605" t="s">
        <v>21</v>
      </c>
      <c r="E9" s="788">
        <v>0</v>
      </c>
      <c r="F9" s="788">
        <v>0</v>
      </c>
      <c r="G9" s="788">
        <v>0</v>
      </c>
      <c r="H9" s="640"/>
      <c r="I9" s="640"/>
      <c r="J9" s="640"/>
      <c r="K9" s="640"/>
      <c r="L9" s="642"/>
      <c r="M9" s="684"/>
    </row>
    <row r="10" spans="1:15" x14ac:dyDescent="0.25">
      <c r="A10" s="663" t="s">
        <v>22</v>
      </c>
      <c r="B10" s="790" t="s">
        <v>505</v>
      </c>
      <c r="C10" s="663">
        <v>2021</v>
      </c>
      <c r="D10" s="605" t="s">
        <v>16</v>
      </c>
      <c r="E10" s="788">
        <f>E11+E12+E13+E14</f>
        <v>0</v>
      </c>
      <c r="F10" s="788">
        <f>F11+F12+F13+F14</f>
        <v>0</v>
      </c>
      <c r="G10" s="788">
        <f>G11+G12+G13+G14</f>
        <v>0</v>
      </c>
      <c r="H10" s="794" t="s">
        <v>506</v>
      </c>
      <c r="I10" s="593">
        <v>5</v>
      </c>
      <c r="J10" s="593">
        <v>1</v>
      </c>
      <c r="K10" s="593"/>
      <c r="L10" s="593" t="s">
        <v>507</v>
      </c>
      <c r="M10" s="663"/>
    </row>
    <row r="11" spans="1:15" x14ac:dyDescent="0.25">
      <c r="A11" s="642"/>
      <c r="B11" s="791"/>
      <c r="C11" s="642"/>
      <c r="D11" s="605" t="s">
        <v>18</v>
      </c>
      <c r="E11" s="788">
        <v>0</v>
      </c>
      <c r="F11" s="788">
        <v>0</v>
      </c>
      <c r="G11" s="788">
        <v>0</v>
      </c>
      <c r="H11" s="795"/>
      <c r="I11" s="597"/>
      <c r="J11" s="597"/>
      <c r="K11" s="597"/>
      <c r="L11" s="597"/>
      <c r="M11" s="642"/>
    </row>
    <row r="12" spans="1:15" x14ac:dyDescent="0.25">
      <c r="A12" s="642"/>
      <c r="B12" s="791"/>
      <c r="C12" s="642"/>
      <c r="D12" s="605" t="s">
        <v>19</v>
      </c>
      <c r="E12" s="788">
        <v>0</v>
      </c>
      <c r="F12" s="788">
        <v>0</v>
      </c>
      <c r="G12" s="788">
        <v>0</v>
      </c>
      <c r="H12" s="795"/>
      <c r="I12" s="597"/>
      <c r="J12" s="597"/>
      <c r="K12" s="597"/>
      <c r="L12" s="597"/>
      <c r="M12" s="642"/>
    </row>
    <row r="13" spans="1:15" ht="94.5" customHeight="1" x14ac:dyDescent="0.25">
      <c r="A13" s="642"/>
      <c r="B13" s="791"/>
      <c r="C13" s="642"/>
      <c r="D13" s="605" t="s">
        <v>20</v>
      </c>
      <c r="E13" s="788">
        <v>0</v>
      </c>
      <c r="F13" s="788">
        <v>0</v>
      </c>
      <c r="G13" s="788">
        <v>0</v>
      </c>
      <c r="H13" s="796"/>
      <c r="I13" s="603"/>
      <c r="J13" s="603"/>
      <c r="K13" s="603"/>
      <c r="L13" s="603"/>
      <c r="M13" s="645"/>
    </row>
    <row r="14" spans="1:15" ht="15" customHeight="1" x14ac:dyDescent="0.25">
      <c r="A14" s="645"/>
      <c r="B14" s="792"/>
      <c r="C14" s="645"/>
      <c r="D14" s="605" t="s">
        <v>21</v>
      </c>
      <c r="E14" s="788">
        <v>0</v>
      </c>
      <c r="F14" s="788">
        <v>0</v>
      </c>
      <c r="G14" s="788">
        <v>0</v>
      </c>
      <c r="H14" s="793"/>
      <c r="I14" s="793"/>
      <c r="J14" s="793"/>
      <c r="K14" s="793"/>
      <c r="L14" s="618"/>
      <c r="M14" s="605"/>
    </row>
    <row r="15" spans="1:15" x14ac:dyDescent="0.25">
      <c r="A15" s="663" t="s">
        <v>45</v>
      </c>
      <c r="B15" s="790" t="s">
        <v>508</v>
      </c>
      <c r="C15" s="663">
        <v>2021</v>
      </c>
      <c r="D15" s="605" t="s">
        <v>16</v>
      </c>
      <c r="E15" s="788">
        <v>0</v>
      </c>
      <c r="F15" s="788">
        <v>0</v>
      </c>
      <c r="G15" s="788">
        <v>0</v>
      </c>
      <c r="H15" s="794"/>
      <c r="I15" s="593"/>
      <c r="J15" s="593"/>
      <c r="K15" s="593"/>
      <c r="L15" s="593"/>
      <c r="M15" s="663"/>
    </row>
    <row r="16" spans="1:15" x14ac:dyDescent="0.25">
      <c r="A16" s="642"/>
      <c r="B16" s="791"/>
      <c r="C16" s="642"/>
      <c r="D16" s="605" t="s">
        <v>18</v>
      </c>
      <c r="E16" s="788">
        <v>0</v>
      </c>
      <c r="F16" s="788">
        <v>0</v>
      </c>
      <c r="G16" s="788">
        <v>0</v>
      </c>
      <c r="H16" s="795"/>
      <c r="I16" s="597"/>
      <c r="J16" s="597"/>
      <c r="K16" s="597"/>
      <c r="L16" s="597"/>
      <c r="M16" s="642"/>
    </row>
    <row r="17" spans="1:13" x14ac:dyDescent="0.25">
      <c r="A17" s="642"/>
      <c r="B17" s="791"/>
      <c r="C17" s="642"/>
      <c r="D17" s="605" t="s">
        <v>19</v>
      </c>
      <c r="E17" s="788">
        <v>0</v>
      </c>
      <c r="F17" s="788">
        <v>0</v>
      </c>
      <c r="G17" s="788">
        <v>0</v>
      </c>
      <c r="H17" s="795"/>
      <c r="I17" s="597"/>
      <c r="J17" s="597"/>
      <c r="K17" s="597"/>
      <c r="L17" s="597"/>
      <c r="M17" s="642"/>
    </row>
    <row r="18" spans="1:13" ht="63" customHeight="1" x14ac:dyDescent="0.25">
      <c r="A18" s="642"/>
      <c r="B18" s="791"/>
      <c r="C18" s="642"/>
      <c r="D18" s="605" t="s">
        <v>20</v>
      </c>
      <c r="E18" s="788">
        <v>0</v>
      </c>
      <c r="F18" s="788">
        <v>0</v>
      </c>
      <c r="G18" s="788">
        <v>0</v>
      </c>
      <c r="H18" s="796"/>
      <c r="I18" s="603"/>
      <c r="J18" s="603"/>
      <c r="K18" s="603"/>
      <c r="L18" s="603"/>
      <c r="M18" s="645"/>
    </row>
    <row r="19" spans="1:13" ht="24.75" customHeight="1" x14ac:dyDescent="0.25">
      <c r="A19" s="645"/>
      <c r="B19" s="792"/>
      <c r="C19" s="645"/>
      <c r="D19" s="605" t="s">
        <v>21</v>
      </c>
      <c r="E19" s="788">
        <f>E20+E21+E22+E23</f>
        <v>0</v>
      </c>
      <c r="F19" s="788">
        <f>F20+F21+F22+F23</f>
        <v>0</v>
      </c>
      <c r="G19" s="788">
        <f>G20+G21+G22+G23</f>
        <v>0</v>
      </c>
      <c r="H19" s="797"/>
      <c r="I19" s="797"/>
      <c r="J19" s="797"/>
      <c r="K19" s="797"/>
      <c r="L19" s="605"/>
      <c r="M19" s="605"/>
    </row>
    <row r="21" spans="1:13" x14ac:dyDescent="0.25">
      <c r="B21" s="515" t="s">
        <v>509</v>
      </c>
    </row>
    <row r="22" spans="1:13" x14ac:dyDescent="0.25">
      <c r="B22" s="686" t="s">
        <v>510</v>
      </c>
    </row>
  </sheetData>
  <mergeCells count="35">
    <mergeCell ref="M15:M18"/>
    <mergeCell ref="L10:L13"/>
    <mergeCell ref="M10:M13"/>
    <mergeCell ref="A15:A19"/>
    <mergeCell ref="B15:B19"/>
    <mergeCell ref="C15:C19"/>
    <mergeCell ref="H15:H18"/>
    <mergeCell ref="I15:I18"/>
    <mergeCell ref="J15:J18"/>
    <mergeCell ref="K15:K18"/>
    <mergeCell ref="L15:L18"/>
    <mergeCell ref="K5:K9"/>
    <mergeCell ref="L5:L9"/>
    <mergeCell ref="M5:M9"/>
    <mergeCell ref="A10:A14"/>
    <mergeCell ref="B10:B14"/>
    <mergeCell ref="C10:C14"/>
    <mergeCell ref="H10:H13"/>
    <mergeCell ref="I10:I13"/>
    <mergeCell ref="J10:J13"/>
    <mergeCell ref="K10:K13"/>
    <mergeCell ref="A5:A9"/>
    <mergeCell ref="B5:B9"/>
    <mergeCell ref="C5:C9"/>
    <mergeCell ref="H5:H9"/>
    <mergeCell ref="I5:I9"/>
    <mergeCell ref="J5:J9"/>
    <mergeCell ref="C1:O1"/>
    <mergeCell ref="A3:A4"/>
    <mergeCell ref="B3:B4"/>
    <mergeCell ref="C3:C4"/>
    <mergeCell ref="D3:G3"/>
    <mergeCell ref="H3:K3"/>
    <mergeCell ref="L3:L4"/>
    <mergeCell ref="M3:M4"/>
  </mergeCells>
  <pageMargins left="0.51181102362204722" right="0.70866141732283472" top="0.55118110236220474" bottom="0.55118110236220474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C3:O43"/>
  <sheetViews>
    <sheetView topLeftCell="C19" workbookViewId="0">
      <selection activeCell="I7" sqref="I7"/>
    </sheetView>
  </sheetViews>
  <sheetFormatPr defaultRowHeight="15" x14ac:dyDescent="0.25"/>
  <cols>
    <col min="4" max="4" width="27.7109375" customWidth="1"/>
    <col min="14" max="14" width="30.28515625" customWidth="1"/>
  </cols>
  <sheetData>
    <row r="3" spans="3:15" x14ac:dyDescent="0.25">
      <c r="C3" s="297" t="s">
        <v>76</v>
      </c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</row>
    <row r="4" spans="3:15" x14ac:dyDescent="0.25">
      <c r="C4" s="27" t="s">
        <v>40</v>
      </c>
      <c r="D4" s="28"/>
      <c r="E4" s="28"/>
      <c r="F4" s="27"/>
      <c r="G4" s="28"/>
      <c r="H4" s="28"/>
      <c r="I4" s="28"/>
      <c r="J4" s="28"/>
      <c r="K4" s="28"/>
      <c r="L4" s="28"/>
      <c r="M4" s="28"/>
      <c r="N4" s="28"/>
      <c r="O4" s="28"/>
    </row>
    <row r="5" spans="3:15" x14ac:dyDescent="0.25">
      <c r="C5" s="282" t="s">
        <v>1</v>
      </c>
      <c r="D5" s="282" t="s">
        <v>2</v>
      </c>
      <c r="E5" s="282" t="s">
        <v>3</v>
      </c>
      <c r="F5" s="278" t="s">
        <v>4</v>
      </c>
      <c r="G5" s="278"/>
      <c r="H5" s="278"/>
      <c r="I5" s="278"/>
      <c r="J5" s="298" t="s">
        <v>5</v>
      </c>
      <c r="K5" s="299"/>
      <c r="L5" s="299"/>
      <c r="M5" s="299"/>
      <c r="N5" s="300" t="s">
        <v>6</v>
      </c>
      <c r="O5" s="282" t="s">
        <v>7</v>
      </c>
    </row>
    <row r="6" spans="3:15" ht="67.5" x14ac:dyDescent="0.25">
      <c r="C6" s="283"/>
      <c r="D6" s="283"/>
      <c r="E6" s="283"/>
      <c r="F6" s="30" t="s">
        <v>8</v>
      </c>
      <c r="G6" s="30" t="s">
        <v>9</v>
      </c>
      <c r="H6" s="30" t="s">
        <v>10</v>
      </c>
      <c r="I6" s="30" t="s">
        <v>41</v>
      </c>
      <c r="J6" s="30" t="s">
        <v>12</v>
      </c>
      <c r="K6" s="38" t="s">
        <v>13</v>
      </c>
      <c r="L6" s="30" t="s">
        <v>14</v>
      </c>
      <c r="M6" s="30" t="s">
        <v>42</v>
      </c>
      <c r="N6" s="301"/>
      <c r="O6" s="284"/>
    </row>
    <row r="7" spans="3:15" x14ac:dyDescent="0.25">
      <c r="C7" s="278"/>
      <c r="D7" s="285" t="s">
        <v>63</v>
      </c>
      <c r="E7" s="278">
        <v>2021</v>
      </c>
      <c r="F7" s="34" t="s">
        <v>16</v>
      </c>
      <c r="G7" s="39">
        <f>G10+G11+G9+G8</f>
        <v>111384.54999999999</v>
      </c>
      <c r="H7" s="39">
        <f>H10+H11+H9+H8</f>
        <v>85886.12</v>
      </c>
      <c r="I7" s="37">
        <f t="shared" ref="I7:I8" si="0">IF(H7&gt;0,(H7/G7)*100,0)</f>
        <v>77.1077496834166</v>
      </c>
      <c r="J7" s="294"/>
      <c r="K7" s="294"/>
      <c r="L7" s="294"/>
      <c r="M7" s="294"/>
      <c r="N7" s="278" t="s">
        <v>61</v>
      </c>
      <c r="O7" s="278"/>
    </row>
    <row r="8" spans="3:15" x14ac:dyDescent="0.25">
      <c r="C8" s="278"/>
      <c r="D8" s="286"/>
      <c r="E8" s="278"/>
      <c r="F8" s="34" t="s">
        <v>18</v>
      </c>
      <c r="G8" s="39">
        <f>G13+G33+G38</f>
        <v>32209.399999999998</v>
      </c>
      <c r="H8" s="39">
        <f>H13+H33+H38</f>
        <v>24907.01</v>
      </c>
      <c r="I8" s="37">
        <f t="shared" si="0"/>
        <v>77.328388607052602</v>
      </c>
      <c r="J8" s="295"/>
      <c r="K8" s="295"/>
      <c r="L8" s="295"/>
      <c r="M8" s="295"/>
      <c r="N8" s="278"/>
      <c r="O8" s="278"/>
    </row>
    <row r="9" spans="3:15" x14ac:dyDescent="0.25">
      <c r="C9" s="278"/>
      <c r="D9" s="286"/>
      <c r="E9" s="278"/>
      <c r="F9" s="34" t="s">
        <v>19</v>
      </c>
      <c r="G9" s="39">
        <f>G14+G34+G39+G44</f>
        <v>78857.399999999994</v>
      </c>
      <c r="H9" s="39">
        <f>H14+H34+H39+H44</f>
        <v>60979.11</v>
      </c>
      <c r="I9" s="37">
        <f>IF(H9&gt;0,(H9/G9)*100,0)</f>
        <v>77.328329364143386</v>
      </c>
      <c r="J9" s="295"/>
      <c r="K9" s="295"/>
      <c r="L9" s="295"/>
      <c r="M9" s="295"/>
      <c r="N9" s="278"/>
      <c r="O9" s="278"/>
    </row>
    <row r="10" spans="3:15" x14ac:dyDescent="0.25">
      <c r="C10" s="278"/>
      <c r="D10" s="286"/>
      <c r="E10" s="278"/>
      <c r="F10" s="34" t="s">
        <v>20</v>
      </c>
      <c r="G10" s="39">
        <f>G15+G35+G40+G45</f>
        <v>317.75</v>
      </c>
      <c r="H10" s="39">
        <f>H15+H35+H40+H45</f>
        <v>0</v>
      </c>
      <c r="I10" s="39">
        <f>H10/G10*100</f>
        <v>0</v>
      </c>
      <c r="J10" s="295"/>
      <c r="K10" s="295"/>
      <c r="L10" s="295"/>
      <c r="M10" s="295"/>
      <c r="N10" s="278"/>
      <c r="O10" s="278"/>
    </row>
    <row r="11" spans="3:15" ht="54" customHeight="1" x14ac:dyDescent="0.25">
      <c r="C11" s="278"/>
      <c r="D11" s="287"/>
      <c r="E11" s="278"/>
      <c r="F11" s="34" t="s">
        <v>43</v>
      </c>
      <c r="G11" s="39">
        <v>0</v>
      </c>
      <c r="H11" s="39">
        <v>0</v>
      </c>
      <c r="I11" s="39">
        <v>0</v>
      </c>
      <c r="J11" s="296"/>
      <c r="K11" s="296"/>
      <c r="L11" s="296"/>
      <c r="M11" s="296"/>
      <c r="N11" s="278"/>
      <c r="O11" s="278"/>
    </row>
    <row r="12" spans="3:15" ht="15" customHeight="1" x14ac:dyDescent="0.25">
      <c r="C12" s="274" t="s">
        <v>22</v>
      </c>
      <c r="D12" s="285" t="s">
        <v>58</v>
      </c>
      <c r="E12" s="278">
        <v>2021</v>
      </c>
      <c r="F12" s="34" t="s">
        <v>16</v>
      </c>
      <c r="G12" s="39">
        <f>G13+G14</f>
        <v>111066.79999999999</v>
      </c>
      <c r="H12" s="39">
        <f>H13+H14</f>
        <v>85886.12</v>
      </c>
      <c r="I12" s="39">
        <v>0</v>
      </c>
      <c r="J12" s="291"/>
      <c r="K12" s="291"/>
      <c r="L12" s="291"/>
      <c r="M12" s="291"/>
      <c r="N12" s="282" t="s">
        <v>61</v>
      </c>
      <c r="O12" s="282" t="s">
        <v>44</v>
      </c>
    </row>
    <row r="13" spans="3:15" x14ac:dyDescent="0.25">
      <c r="C13" s="274"/>
      <c r="D13" s="286"/>
      <c r="E13" s="278"/>
      <c r="F13" s="34" t="s">
        <v>18</v>
      </c>
      <c r="G13" s="39">
        <f>G18+G23+G28</f>
        <v>32209.399999999998</v>
      </c>
      <c r="H13" s="39">
        <f>H18+H23+H28</f>
        <v>24907.01</v>
      </c>
      <c r="I13" s="39">
        <v>0</v>
      </c>
      <c r="J13" s="292"/>
      <c r="K13" s="292"/>
      <c r="L13" s="292"/>
      <c r="M13" s="292"/>
      <c r="N13" s="283"/>
      <c r="O13" s="283"/>
    </row>
    <row r="14" spans="3:15" x14ac:dyDescent="0.25">
      <c r="C14" s="274"/>
      <c r="D14" s="286"/>
      <c r="E14" s="278"/>
      <c r="F14" s="34" t="s">
        <v>19</v>
      </c>
      <c r="G14" s="39">
        <f>G19+G24+G29</f>
        <v>78857.399999999994</v>
      </c>
      <c r="H14" s="39">
        <f>H19+H24+H29</f>
        <v>60979.11</v>
      </c>
      <c r="I14" s="39">
        <v>0</v>
      </c>
      <c r="J14" s="292"/>
      <c r="K14" s="292"/>
      <c r="L14" s="292"/>
      <c r="M14" s="292"/>
      <c r="N14" s="283"/>
      <c r="O14" s="283"/>
    </row>
    <row r="15" spans="3:15" x14ac:dyDescent="0.25">
      <c r="C15" s="274"/>
      <c r="D15" s="286"/>
      <c r="E15" s="278"/>
      <c r="F15" s="34" t="s">
        <v>20</v>
      </c>
      <c r="G15" s="39">
        <v>0</v>
      </c>
      <c r="H15" s="39">
        <v>0</v>
      </c>
      <c r="I15" s="39">
        <v>0</v>
      </c>
      <c r="J15" s="292"/>
      <c r="K15" s="292"/>
      <c r="L15" s="292"/>
      <c r="M15" s="292"/>
      <c r="N15" s="283"/>
      <c r="O15" s="283"/>
    </row>
    <row r="16" spans="3:15" x14ac:dyDescent="0.25">
      <c r="C16" s="274"/>
      <c r="D16" s="286"/>
      <c r="E16" s="278"/>
      <c r="F16" s="34" t="s">
        <v>43</v>
      </c>
      <c r="G16" s="39">
        <v>0</v>
      </c>
      <c r="H16" s="39">
        <v>0</v>
      </c>
      <c r="I16" s="39">
        <v>0</v>
      </c>
      <c r="J16" s="293"/>
      <c r="K16" s="293"/>
      <c r="L16" s="293"/>
      <c r="M16" s="293"/>
      <c r="N16" s="283"/>
      <c r="O16" s="283"/>
    </row>
    <row r="17" spans="3:15" ht="38.25" customHeight="1" x14ac:dyDescent="0.25">
      <c r="C17" s="282" t="s">
        <v>53</v>
      </c>
      <c r="D17" s="302" t="s">
        <v>52</v>
      </c>
      <c r="E17" s="282">
        <v>2021</v>
      </c>
      <c r="F17" s="43" t="s">
        <v>16</v>
      </c>
      <c r="G17" s="39">
        <f>G18+G19</f>
        <v>58805.899999999994</v>
      </c>
      <c r="H17" s="39">
        <f>H18+H19</f>
        <v>33625.22</v>
      </c>
      <c r="I17" s="37">
        <f t="shared" ref="I17:I19" si="1">IF(H17&gt;0,(H17/G17)*100,0)</f>
        <v>57.180010849251531</v>
      </c>
      <c r="J17" s="288" t="s">
        <v>47</v>
      </c>
      <c r="K17" s="303">
        <v>127</v>
      </c>
      <c r="L17" s="303">
        <v>74</v>
      </c>
      <c r="M17" s="306">
        <v>0.57999999999999996</v>
      </c>
      <c r="N17" s="283"/>
      <c r="O17" s="283"/>
    </row>
    <row r="18" spans="3:15" x14ac:dyDescent="0.25">
      <c r="C18" s="283"/>
      <c r="D18" s="276"/>
      <c r="E18" s="283"/>
      <c r="F18" s="43" t="s">
        <v>18</v>
      </c>
      <c r="G18" s="39">
        <v>17053.7</v>
      </c>
      <c r="H18" s="39">
        <v>9751.31</v>
      </c>
      <c r="I18" s="37">
        <f t="shared" si="1"/>
        <v>57.180025449022786</v>
      </c>
      <c r="J18" s="289"/>
      <c r="K18" s="304"/>
      <c r="L18" s="304"/>
      <c r="M18" s="307"/>
      <c r="N18" s="283"/>
      <c r="O18" s="283"/>
    </row>
    <row r="19" spans="3:15" x14ac:dyDescent="0.25">
      <c r="C19" s="283"/>
      <c r="D19" s="276"/>
      <c r="E19" s="283"/>
      <c r="F19" s="43" t="s">
        <v>19</v>
      </c>
      <c r="G19" s="39">
        <v>41752.199999999997</v>
      </c>
      <c r="H19" s="39">
        <v>23873.91</v>
      </c>
      <c r="I19" s="37">
        <f t="shared" si="1"/>
        <v>57.180004885970078</v>
      </c>
      <c r="J19" s="289"/>
      <c r="K19" s="304"/>
      <c r="L19" s="304"/>
      <c r="M19" s="307"/>
      <c r="N19" s="283"/>
      <c r="O19" s="283"/>
    </row>
    <row r="20" spans="3:15" x14ac:dyDescent="0.25">
      <c r="C20" s="283"/>
      <c r="D20" s="276"/>
      <c r="E20" s="283"/>
      <c r="F20" s="43" t="s">
        <v>20</v>
      </c>
      <c r="G20" s="39">
        <v>0</v>
      </c>
      <c r="H20" s="39">
        <v>0</v>
      </c>
      <c r="I20" s="39">
        <v>0</v>
      </c>
      <c r="J20" s="289"/>
      <c r="K20" s="304"/>
      <c r="L20" s="304"/>
      <c r="M20" s="307"/>
      <c r="N20" s="283"/>
      <c r="O20" s="283"/>
    </row>
    <row r="21" spans="3:15" x14ac:dyDescent="0.25">
      <c r="C21" s="284"/>
      <c r="D21" s="277"/>
      <c r="E21" s="284"/>
      <c r="F21" s="43" t="s">
        <v>43</v>
      </c>
      <c r="G21" s="39">
        <v>0</v>
      </c>
      <c r="H21" s="39">
        <v>0</v>
      </c>
      <c r="I21" s="39">
        <v>0</v>
      </c>
      <c r="J21" s="290"/>
      <c r="K21" s="305"/>
      <c r="L21" s="305"/>
      <c r="M21" s="308"/>
      <c r="N21" s="283"/>
      <c r="O21" s="283"/>
    </row>
    <row r="22" spans="3:15" ht="38.25" customHeight="1" x14ac:dyDescent="0.25">
      <c r="C22" s="282" t="s">
        <v>54</v>
      </c>
      <c r="D22" s="302" t="s">
        <v>55</v>
      </c>
      <c r="E22" s="282">
        <v>2021</v>
      </c>
      <c r="F22" s="43" t="s">
        <v>16</v>
      </c>
      <c r="G22" s="39">
        <f>G23+G24</f>
        <v>40848.379999999997</v>
      </c>
      <c r="H22" s="39">
        <f>H23+H24</f>
        <v>40848.379999999997</v>
      </c>
      <c r="I22" s="37">
        <f t="shared" ref="I22:I26" si="2">IF(H22&gt;0,(H22/G22)*100,0)</f>
        <v>100</v>
      </c>
      <c r="J22" s="288" t="s">
        <v>37</v>
      </c>
      <c r="K22" s="303">
        <v>24</v>
      </c>
      <c r="L22" s="303">
        <v>24</v>
      </c>
      <c r="M22" s="306">
        <v>1</v>
      </c>
      <c r="N22" s="283"/>
      <c r="O22" s="283"/>
    </row>
    <row r="23" spans="3:15" x14ac:dyDescent="0.25">
      <c r="C23" s="283"/>
      <c r="D23" s="276"/>
      <c r="E23" s="283"/>
      <c r="F23" s="43" t="s">
        <v>18</v>
      </c>
      <c r="G23" s="39">
        <v>11846.08</v>
      </c>
      <c r="H23" s="39">
        <v>11846.08</v>
      </c>
      <c r="I23" s="37">
        <f t="shared" si="2"/>
        <v>100</v>
      </c>
      <c r="J23" s="289"/>
      <c r="K23" s="304"/>
      <c r="L23" s="304"/>
      <c r="M23" s="307"/>
      <c r="N23" s="283"/>
      <c r="O23" s="283"/>
    </row>
    <row r="24" spans="3:15" x14ac:dyDescent="0.25">
      <c r="C24" s="283"/>
      <c r="D24" s="276"/>
      <c r="E24" s="283"/>
      <c r="F24" s="43" t="s">
        <v>19</v>
      </c>
      <c r="G24" s="39">
        <v>29002.3</v>
      </c>
      <c r="H24" s="39">
        <v>29002.3</v>
      </c>
      <c r="I24" s="37">
        <f t="shared" si="2"/>
        <v>100</v>
      </c>
      <c r="J24" s="289"/>
      <c r="K24" s="304"/>
      <c r="L24" s="304"/>
      <c r="M24" s="307"/>
      <c r="N24" s="283"/>
      <c r="O24" s="283"/>
    </row>
    <row r="25" spans="3:15" x14ac:dyDescent="0.25">
      <c r="C25" s="283"/>
      <c r="D25" s="276"/>
      <c r="E25" s="283"/>
      <c r="F25" s="43" t="s">
        <v>20</v>
      </c>
      <c r="G25" s="39">
        <v>0</v>
      </c>
      <c r="H25" s="39">
        <v>0</v>
      </c>
      <c r="I25" s="37">
        <f t="shared" si="2"/>
        <v>0</v>
      </c>
      <c r="J25" s="289"/>
      <c r="K25" s="304"/>
      <c r="L25" s="304"/>
      <c r="M25" s="307"/>
      <c r="N25" s="283"/>
      <c r="O25" s="283"/>
    </row>
    <row r="26" spans="3:15" x14ac:dyDescent="0.25">
      <c r="C26" s="284"/>
      <c r="D26" s="277"/>
      <c r="E26" s="284"/>
      <c r="F26" s="43" t="s">
        <v>43</v>
      </c>
      <c r="G26" s="39">
        <v>0</v>
      </c>
      <c r="H26" s="39">
        <v>0</v>
      </c>
      <c r="I26" s="37">
        <f t="shared" si="2"/>
        <v>0</v>
      </c>
      <c r="J26" s="290"/>
      <c r="K26" s="305"/>
      <c r="L26" s="305"/>
      <c r="M26" s="308"/>
      <c r="N26" s="283"/>
      <c r="O26" s="283"/>
    </row>
    <row r="27" spans="3:15" ht="38.25" customHeight="1" x14ac:dyDescent="0.25">
      <c r="C27" s="282" t="s">
        <v>57</v>
      </c>
      <c r="D27" s="302" t="s">
        <v>56</v>
      </c>
      <c r="E27" s="282">
        <v>2021</v>
      </c>
      <c r="F27" s="43" t="s">
        <v>16</v>
      </c>
      <c r="G27" s="39">
        <f>G28+G29</f>
        <v>11412.52</v>
      </c>
      <c r="H27" s="39">
        <f>H28+H29</f>
        <v>11412.52</v>
      </c>
      <c r="I27" s="37">
        <f t="shared" ref="I27:I29" si="3">IF(H27&gt;0,(H27/G27)*100,0)</f>
        <v>100</v>
      </c>
      <c r="J27" s="288" t="s">
        <v>37</v>
      </c>
      <c r="K27" s="303">
        <v>4</v>
      </c>
      <c r="L27" s="303">
        <v>4</v>
      </c>
      <c r="M27" s="306">
        <v>10</v>
      </c>
      <c r="N27" s="283"/>
      <c r="O27" s="283"/>
    </row>
    <row r="28" spans="3:15" x14ac:dyDescent="0.25">
      <c r="C28" s="283"/>
      <c r="D28" s="276"/>
      <c r="E28" s="283"/>
      <c r="F28" s="43" t="s">
        <v>18</v>
      </c>
      <c r="G28" s="39">
        <v>3309.62</v>
      </c>
      <c r="H28" s="39">
        <v>3309.62</v>
      </c>
      <c r="I28" s="37">
        <f t="shared" si="3"/>
        <v>100</v>
      </c>
      <c r="J28" s="289"/>
      <c r="K28" s="304"/>
      <c r="L28" s="304"/>
      <c r="M28" s="307"/>
      <c r="N28" s="283"/>
      <c r="O28" s="283"/>
    </row>
    <row r="29" spans="3:15" x14ac:dyDescent="0.25">
      <c r="C29" s="283"/>
      <c r="D29" s="276"/>
      <c r="E29" s="283"/>
      <c r="F29" s="43" t="s">
        <v>19</v>
      </c>
      <c r="G29" s="39">
        <v>8102.9</v>
      </c>
      <c r="H29" s="39">
        <v>8102.9</v>
      </c>
      <c r="I29" s="37">
        <f t="shared" si="3"/>
        <v>100</v>
      </c>
      <c r="J29" s="289"/>
      <c r="K29" s="304"/>
      <c r="L29" s="304"/>
      <c r="M29" s="307"/>
      <c r="N29" s="283"/>
      <c r="O29" s="283"/>
    </row>
    <row r="30" spans="3:15" x14ac:dyDescent="0.25">
      <c r="C30" s="283"/>
      <c r="D30" s="276"/>
      <c r="E30" s="283"/>
      <c r="F30" s="43" t="s">
        <v>20</v>
      </c>
      <c r="G30" s="39">
        <v>0</v>
      </c>
      <c r="H30" s="39">
        <v>0</v>
      </c>
      <c r="I30" s="39">
        <v>0</v>
      </c>
      <c r="J30" s="289"/>
      <c r="K30" s="304"/>
      <c r="L30" s="304"/>
      <c r="M30" s="307"/>
      <c r="N30" s="283"/>
      <c r="O30" s="283"/>
    </row>
    <row r="31" spans="3:15" x14ac:dyDescent="0.25">
      <c r="C31" s="284"/>
      <c r="D31" s="277"/>
      <c r="E31" s="284"/>
      <c r="F31" s="43" t="s">
        <v>43</v>
      </c>
      <c r="G31" s="39">
        <v>0</v>
      </c>
      <c r="H31" s="39">
        <v>0</v>
      </c>
      <c r="I31" s="39">
        <v>0</v>
      </c>
      <c r="J31" s="290"/>
      <c r="K31" s="305"/>
      <c r="L31" s="305"/>
      <c r="M31" s="308"/>
      <c r="N31" s="284"/>
      <c r="O31" s="284"/>
    </row>
    <row r="32" spans="3:15" x14ac:dyDescent="0.25">
      <c r="C32" s="274" t="s">
        <v>45</v>
      </c>
      <c r="D32" s="285" t="s">
        <v>59</v>
      </c>
      <c r="E32" s="278">
        <v>2021</v>
      </c>
      <c r="F32" s="34" t="s">
        <v>16</v>
      </c>
      <c r="G32" s="39">
        <f>G35+G36</f>
        <v>0</v>
      </c>
      <c r="H32" s="39">
        <v>0</v>
      </c>
      <c r="I32" s="39">
        <v>0</v>
      </c>
      <c r="J32" s="288"/>
      <c r="K32" s="288"/>
      <c r="L32" s="288"/>
      <c r="M32" s="288"/>
      <c r="N32" s="278" t="s">
        <v>61</v>
      </c>
      <c r="O32" s="282"/>
    </row>
    <row r="33" spans="3:15" x14ac:dyDescent="0.25">
      <c r="C33" s="274"/>
      <c r="D33" s="286"/>
      <c r="E33" s="278"/>
      <c r="F33" s="34" t="s">
        <v>18</v>
      </c>
      <c r="G33" s="39">
        <v>0</v>
      </c>
      <c r="H33" s="39">
        <v>0</v>
      </c>
      <c r="I33" s="39">
        <v>0</v>
      </c>
      <c r="J33" s="289"/>
      <c r="K33" s="289"/>
      <c r="L33" s="289"/>
      <c r="M33" s="289"/>
      <c r="N33" s="278"/>
      <c r="O33" s="283"/>
    </row>
    <row r="34" spans="3:15" x14ac:dyDescent="0.25">
      <c r="C34" s="274"/>
      <c r="D34" s="286"/>
      <c r="E34" s="278"/>
      <c r="F34" s="34" t="s">
        <v>19</v>
      </c>
      <c r="G34" s="39">
        <v>0</v>
      </c>
      <c r="H34" s="39">
        <v>0</v>
      </c>
      <c r="I34" s="39">
        <v>0</v>
      </c>
      <c r="J34" s="289"/>
      <c r="K34" s="289"/>
      <c r="L34" s="289"/>
      <c r="M34" s="289"/>
      <c r="N34" s="278"/>
      <c r="O34" s="283"/>
    </row>
    <row r="35" spans="3:15" x14ac:dyDescent="0.25">
      <c r="C35" s="274"/>
      <c r="D35" s="286"/>
      <c r="E35" s="278"/>
      <c r="F35" s="34" t="s">
        <v>20</v>
      </c>
      <c r="G35" s="39">
        <v>0</v>
      </c>
      <c r="H35" s="39">
        <v>0</v>
      </c>
      <c r="I35" s="39">
        <v>0</v>
      </c>
      <c r="J35" s="289"/>
      <c r="K35" s="289"/>
      <c r="L35" s="289"/>
      <c r="M35" s="289"/>
      <c r="N35" s="278"/>
      <c r="O35" s="283"/>
    </row>
    <row r="36" spans="3:15" x14ac:dyDescent="0.25">
      <c r="C36" s="274"/>
      <c r="D36" s="287"/>
      <c r="E36" s="278"/>
      <c r="F36" s="34" t="s">
        <v>43</v>
      </c>
      <c r="G36" s="39">
        <v>0</v>
      </c>
      <c r="H36" s="39">
        <v>0</v>
      </c>
      <c r="I36" s="39">
        <v>0</v>
      </c>
      <c r="J36" s="290"/>
      <c r="K36" s="290"/>
      <c r="L36" s="290"/>
      <c r="M36" s="290"/>
      <c r="N36" s="278"/>
      <c r="O36" s="284"/>
    </row>
    <row r="37" spans="3:15" x14ac:dyDescent="0.25">
      <c r="C37" s="274" t="s">
        <v>46</v>
      </c>
      <c r="D37" s="275" t="s">
        <v>60</v>
      </c>
      <c r="E37" s="278">
        <v>2021</v>
      </c>
      <c r="F37" s="34" t="s">
        <v>16</v>
      </c>
      <c r="G37" s="39">
        <f>G40+G38</f>
        <v>317.75</v>
      </c>
      <c r="H37" s="39">
        <f>H40+H38</f>
        <v>0</v>
      </c>
      <c r="I37" s="39">
        <f>H37/G37*100</f>
        <v>0</v>
      </c>
      <c r="J37" s="279"/>
      <c r="K37" s="279"/>
      <c r="L37" s="279"/>
      <c r="M37" s="279"/>
      <c r="N37" s="278" t="s">
        <v>61</v>
      </c>
      <c r="O37" s="282"/>
    </row>
    <row r="38" spans="3:15" x14ac:dyDescent="0.25">
      <c r="C38" s="274"/>
      <c r="D38" s="276"/>
      <c r="E38" s="278"/>
      <c r="F38" s="34" t="s">
        <v>18</v>
      </c>
      <c r="G38" s="39">
        <v>0</v>
      </c>
      <c r="H38" s="39">
        <v>0</v>
      </c>
      <c r="I38" s="39">
        <v>0</v>
      </c>
      <c r="J38" s="280"/>
      <c r="K38" s="280"/>
      <c r="L38" s="280"/>
      <c r="M38" s="280"/>
      <c r="N38" s="278"/>
      <c r="O38" s="283"/>
    </row>
    <row r="39" spans="3:15" x14ac:dyDescent="0.25">
      <c r="C39" s="274"/>
      <c r="D39" s="276"/>
      <c r="E39" s="278"/>
      <c r="F39" s="34" t="s">
        <v>19</v>
      </c>
      <c r="G39" s="39">
        <v>0</v>
      </c>
      <c r="H39" s="39">
        <v>0</v>
      </c>
      <c r="I39" s="39">
        <v>0</v>
      </c>
      <c r="J39" s="280"/>
      <c r="K39" s="280"/>
      <c r="L39" s="280"/>
      <c r="M39" s="280"/>
      <c r="N39" s="278"/>
      <c r="O39" s="283"/>
    </row>
    <row r="40" spans="3:15" x14ac:dyDescent="0.25">
      <c r="C40" s="274"/>
      <c r="D40" s="276"/>
      <c r="E40" s="278"/>
      <c r="F40" s="34" t="s">
        <v>20</v>
      </c>
      <c r="G40" s="39">
        <v>317.75</v>
      </c>
      <c r="H40" s="39">
        <v>0</v>
      </c>
      <c r="I40" s="39">
        <f>H40/G40*100</f>
        <v>0</v>
      </c>
      <c r="J40" s="280"/>
      <c r="K40" s="280"/>
      <c r="L40" s="280"/>
      <c r="M40" s="280"/>
      <c r="N40" s="278"/>
      <c r="O40" s="283"/>
    </row>
    <row r="41" spans="3:15" x14ac:dyDescent="0.25">
      <c r="C41" s="274"/>
      <c r="D41" s="277"/>
      <c r="E41" s="278"/>
      <c r="F41" s="34" t="s">
        <v>43</v>
      </c>
      <c r="G41" s="39">
        <v>0</v>
      </c>
      <c r="H41" s="39">
        <v>0</v>
      </c>
      <c r="I41" s="39">
        <v>0</v>
      </c>
      <c r="J41" s="281"/>
      <c r="K41" s="281"/>
      <c r="L41" s="281"/>
      <c r="M41" s="281"/>
      <c r="N41" s="278"/>
      <c r="O41" s="284"/>
    </row>
    <row r="43" spans="3:15" ht="60" customHeight="1" x14ac:dyDescent="0.25">
      <c r="C43" s="238" t="s">
        <v>38</v>
      </c>
      <c r="D43" s="238"/>
      <c r="E43" s="238"/>
      <c r="F43" s="238"/>
      <c r="G43" s="238"/>
      <c r="H43" s="238"/>
      <c r="K43" s="239" t="s">
        <v>24</v>
      </c>
      <c r="L43" s="239"/>
      <c r="M43" s="239"/>
    </row>
  </sheetData>
  <mergeCells count="67">
    <mergeCell ref="N12:N31"/>
    <mergeCell ref="O12:O31"/>
    <mergeCell ref="L27:L31"/>
    <mergeCell ref="M27:M31"/>
    <mergeCell ref="K32:K36"/>
    <mergeCell ref="L32:L36"/>
    <mergeCell ref="M32:M36"/>
    <mergeCell ref="L22:L26"/>
    <mergeCell ref="M22:M26"/>
    <mergeCell ref="L17:L21"/>
    <mergeCell ref="M17:M21"/>
    <mergeCell ref="D27:D31"/>
    <mergeCell ref="E27:E31"/>
    <mergeCell ref="C27:C31"/>
    <mergeCell ref="J17:J21"/>
    <mergeCell ref="K17:K21"/>
    <mergeCell ref="J22:J26"/>
    <mergeCell ref="K22:K26"/>
    <mergeCell ref="J27:J31"/>
    <mergeCell ref="K27:K31"/>
    <mergeCell ref="D17:D21"/>
    <mergeCell ref="C17:C21"/>
    <mergeCell ref="E17:E21"/>
    <mergeCell ref="D22:D26"/>
    <mergeCell ref="C22:C26"/>
    <mergeCell ref="E22:E26"/>
    <mergeCell ref="C3:O3"/>
    <mergeCell ref="C5:C6"/>
    <mergeCell ref="D5:D6"/>
    <mergeCell ref="E5:E6"/>
    <mergeCell ref="F5:I5"/>
    <mergeCell ref="J5:M5"/>
    <mergeCell ref="N5:N6"/>
    <mergeCell ref="O5:O6"/>
    <mergeCell ref="O7:O11"/>
    <mergeCell ref="C12:C16"/>
    <mergeCell ref="D12:D16"/>
    <mergeCell ref="E12:E16"/>
    <mergeCell ref="J12:J16"/>
    <mergeCell ref="C7:C11"/>
    <mergeCell ref="D7:D11"/>
    <mergeCell ref="E7:E11"/>
    <mergeCell ref="J7:J11"/>
    <mergeCell ref="N7:N11"/>
    <mergeCell ref="K7:K11"/>
    <mergeCell ref="L7:L11"/>
    <mergeCell ref="M7:M11"/>
    <mergeCell ref="K12:K16"/>
    <mergeCell ref="L12:L16"/>
    <mergeCell ref="M12:M16"/>
    <mergeCell ref="N37:N41"/>
    <mergeCell ref="O37:O41"/>
    <mergeCell ref="C32:C36"/>
    <mergeCell ref="D32:D36"/>
    <mergeCell ref="E32:E36"/>
    <mergeCell ref="J32:J36"/>
    <mergeCell ref="N32:N36"/>
    <mergeCell ref="O32:O36"/>
    <mergeCell ref="K37:K41"/>
    <mergeCell ref="L37:L41"/>
    <mergeCell ref="M37:M41"/>
    <mergeCell ref="C43:H43"/>
    <mergeCell ref="K43:M43"/>
    <mergeCell ref="C37:C41"/>
    <mergeCell ref="D37:D41"/>
    <mergeCell ref="E37:E41"/>
    <mergeCell ref="J37:J41"/>
  </mergeCells>
  <pageMargins left="0.70866141732283472" right="0.70866141732283472" top="0.74803149606299213" bottom="0.74803149606299213" header="0.31496062992125984" footer="0.31496062992125984"/>
  <pageSetup paperSize="9" scale="5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6759B-A976-4620-8F45-25892CBD5E05}">
  <sheetPr>
    <pageSetUpPr fitToPage="1"/>
  </sheetPr>
  <dimension ref="A1:M26"/>
  <sheetViews>
    <sheetView workbookViewId="0">
      <selection activeCell="F28" sqref="F28"/>
    </sheetView>
  </sheetViews>
  <sheetFormatPr defaultRowHeight="15" x14ac:dyDescent="0.25"/>
  <cols>
    <col min="1" max="1" width="5.42578125" style="515" customWidth="1"/>
    <col min="2" max="2" width="57.85546875" style="515" customWidth="1"/>
    <col min="3" max="3" width="13" style="515" customWidth="1"/>
    <col min="4" max="4" width="13.42578125" style="515" customWidth="1"/>
    <col min="5" max="6" width="13.5703125" style="515" customWidth="1"/>
    <col min="7" max="7" width="10.7109375" style="515" customWidth="1"/>
    <col min="8" max="8" width="38.5703125" style="515" customWidth="1"/>
    <col min="9" max="9" width="10.140625" style="515" customWidth="1"/>
    <col min="10" max="11" width="9.140625" style="515"/>
    <col min="12" max="12" width="43.140625" style="515" customWidth="1"/>
    <col min="13" max="13" width="19" style="515" customWidth="1"/>
    <col min="14" max="16384" width="9.140625" style="515"/>
  </cols>
  <sheetData>
    <row r="1" spans="1:13" x14ac:dyDescent="0.25">
      <c r="L1" s="516" t="s">
        <v>487</v>
      </c>
    </row>
    <row r="2" spans="1:13" x14ac:dyDescent="0.25">
      <c r="L2" s="516"/>
    </row>
    <row r="3" spans="1:13" x14ac:dyDescent="0.25">
      <c r="L3" s="516"/>
    </row>
    <row r="4" spans="1:13" x14ac:dyDescent="0.25">
      <c r="A4" s="517" t="s">
        <v>488</v>
      </c>
      <c r="B4" s="517"/>
      <c r="C4" s="517"/>
      <c r="D4" s="517"/>
      <c r="E4" s="517"/>
      <c r="F4" s="517"/>
      <c r="G4" s="517"/>
      <c r="H4" s="517"/>
      <c r="I4" s="517"/>
      <c r="J4" s="517"/>
      <c r="K4" s="517"/>
      <c r="L4" s="517"/>
      <c r="M4" s="517"/>
    </row>
    <row r="5" spans="1:13" ht="15.75" thickBot="1" x14ac:dyDescent="0.3">
      <c r="A5" s="518"/>
      <c r="B5" s="519"/>
      <c r="C5" s="519"/>
      <c r="D5" s="518"/>
      <c r="E5" s="518"/>
      <c r="F5" s="518"/>
      <c r="G5" s="518"/>
      <c r="H5" s="520"/>
      <c r="I5" s="520"/>
      <c r="J5" s="520"/>
      <c r="K5" s="520"/>
      <c r="L5" s="519"/>
      <c r="M5" s="519"/>
    </row>
    <row r="6" spans="1:13" ht="27" customHeight="1" x14ac:dyDescent="0.25">
      <c r="A6" s="521" t="s">
        <v>1</v>
      </c>
      <c r="B6" s="522" t="s">
        <v>2</v>
      </c>
      <c r="C6" s="523" t="s">
        <v>3</v>
      </c>
      <c r="D6" s="524" t="s">
        <v>4</v>
      </c>
      <c r="E6" s="524"/>
      <c r="F6" s="524"/>
      <c r="G6" s="524"/>
      <c r="H6" s="525" t="s">
        <v>5</v>
      </c>
      <c r="I6" s="526"/>
      <c r="J6" s="526"/>
      <c r="K6" s="526"/>
      <c r="L6" s="523" t="s">
        <v>6</v>
      </c>
      <c r="M6" s="527" t="s">
        <v>7</v>
      </c>
    </row>
    <row r="7" spans="1:13" ht="96" customHeight="1" thickBot="1" x14ac:dyDescent="0.3">
      <c r="A7" s="528"/>
      <c r="B7" s="529"/>
      <c r="C7" s="530"/>
      <c r="D7" s="531" t="s">
        <v>8</v>
      </c>
      <c r="E7" s="531" t="s">
        <v>9</v>
      </c>
      <c r="F7" s="531" t="s">
        <v>10</v>
      </c>
      <c r="G7" s="531" t="s">
        <v>11</v>
      </c>
      <c r="H7" s="531" t="s">
        <v>12</v>
      </c>
      <c r="I7" s="532" t="s">
        <v>13</v>
      </c>
      <c r="J7" s="531" t="s">
        <v>14</v>
      </c>
      <c r="K7" s="531" t="s">
        <v>15</v>
      </c>
      <c r="L7" s="530"/>
      <c r="M7" s="533"/>
    </row>
    <row r="8" spans="1:13" ht="16.5" customHeight="1" x14ac:dyDescent="0.25">
      <c r="A8" s="534" t="s">
        <v>22</v>
      </c>
      <c r="B8" s="535" t="s">
        <v>489</v>
      </c>
      <c r="C8" s="523">
        <v>2021</v>
      </c>
      <c r="D8" s="536" t="s">
        <v>16</v>
      </c>
      <c r="E8" s="537">
        <f>SUM(E9:E12)</f>
        <v>3502.96</v>
      </c>
      <c r="F8" s="537">
        <f>F9+F10+F11+F12</f>
        <v>1850</v>
      </c>
      <c r="G8" s="538">
        <f t="shared" ref="G8:G21" si="0">IF(F8&gt;0,(F8/E8)*100,0)</f>
        <v>52.812478589535708</v>
      </c>
      <c r="H8" s="539"/>
      <c r="I8" s="539"/>
      <c r="J8" s="539"/>
      <c r="K8" s="539"/>
      <c r="L8" s="523" t="s">
        <v>490</v>
      </c>
      <c r="M8" s="527"/>
    </row>
    <row r="9" spans="1:13" ht="16.5" customHeight="1" x14ac:dyDescent="0.25">
      <c r="A9" s="540"/>
      <c r="B9" s="541"/>
      <c r="C9" s="542"/>
      <c r="D9" s="543" t="s">
        <v>18</v>
      </c>
      <c r="E9" s="544">
        <f t="shared" ref="E9:F12" si="1">E14</f>
        <v>0</v>
      </c>
      <c r="F9" s="544">
        <f t="shared" si="1"/>
        <v>0</v>
      </c>
      <c r="G9" s="545">
        <f t="shared" si="0"/>
        <v>0</v>
      </c>
      <c r="H9" s="546"/>
      <c r="I9" s="546"/>
      <c r="J9" s="546"/>
      <c r="K9" s="546"/>
      <c r="L9" s="542"/>
      <c r="M9" s="547"/>
    </row>
    <row r="10" spans="1:13" ht="16.5" customHeight="1" x14ac:dyDescent="0.25">
      <c r="A10" s="540"/>
      <c r="B10" s="541"/>
      <c r="C10" s="542"/>
      <c r="D10" s="543" t="s">
        <v>19</v>
      </c>
      <c r="E10" s="544">
        <f t="shared" si="1"/>
        <v>0</v>
      </c>
      <c r="F10" s="544">
        <f t="shared" si="1"/>
        <v>0</v>
      </c>
      <c r="G10" s="545">
        <f t="shared" si="0"/>
        <v>0</v>
      </c>
      <c r="H10" s="546"/>
      <c r="I10" s="546"/>
      <c r="J10" s="546"/>
      <c r="K10" s="546"/>
      <c r="L10" s="542"/>
      <c r="M10" s="547"/>
    </row>
    <row r="11" spans="1:13" ht="16.5" customHeight="1" x14ac:dyDescent="0.25">
      <c r="A11" s="540"/>
      <c r="B11" s="541"/>
      <c r="C11" s="542"/>
      <c r="D11" s="543" t="s">
        <v>20</v>
      </c>
      <c r="E11" s="544">
        <v>3502.96</v>
      </c>
      <c r="F11" s="544">
        <v>1850</v>
      </c>
      <c r="G11" s="545">
        <f t="shared" si="0"/>
        <v>52.812478589535708</v>
      </c>
      <c r="H11" s="546"/>
      <c r="I11" s="546"/>
      <c r="J11" s="546"/>
      <c r="K11" s="546"/>
      <c r="L11" s="542"/>
      <c r="M11" s="547"/>
    </row>
    <row r="12" spans="1:13" ht="16.5" customHeight="1" x14ac:dyDescent="0.25">
      <c r="A12" s="540"/>
      <c r="B12" s="541"/>
      <c r="C12" s="542"/>
      <c r="D12" s="543" t="s">
        <v>21</v>
      </c>
      <c r="E12" s="544">
        <f t="shared" si="1"/>
        <v>0</v>
      </c>
      <c r="F12" s="544">
        <f t="shared" si="1"/>
        <v>0</v>
      </c>
      <c r="G12" s="545">
        <f t="shared" si="0"/>
        <v>0</v>
      </c>
      <c r="H12" s="546"/>
      <c r="I12" s="546"/>
      <c r="J12" s="546"/>
      <c r="K12" s="546"/>
      <c r="L12" s="542"/>
      <c r="M12" s="547"/>
    </row>
    <row r="13" spans="1:13" x14ac:dyDescent="0.25">
      <c r="A13" s="548" t="s">
        <v>45</v>
      </c>
      <c r="B13" s="549" t="s">
        <v>491</v>
      </c>
      <c r="C13" s="550">
        <v>2021</v>
      </c>
      <c r="D13" s="551" t="s">
        <v>16</v>
      </c>
      <c r="E13" s="552">
        <f>SUM(E14:E17)</f>
        <v>3502.96</v>
      </c>
      <c r="F13" s="552">
        <f>F14+F15+F16</f>
        <v>1850</v>
      </c>
      <c r="G13" s="553">
        <f t="shared" si="0"/>
        <v>52.812478589535708</v>
      </c>
      <c r="H13" s="554" t="s">
        <v>29</v>
      </c>
      <c r="I13" s="555">
        <v>100</v>
      </c>
      <c r="J13" s="555">
        <v>52.81</v>
      </c>
      <c r="K13" s="556">
        <f>J13/I13*100</f>
        <v>52.81</v>
      </c>
      <c r="L13" s="557" t="s">
        <v>490</v>
      </c>
      <c r="M13" s="558"/>
    </row>
    <row r="14" spans="1:13" x14ac:dyDescent="0.25">
      <c r="A14" s="548"/>
      <c r="B14" s="559"/>
      <c r="C14" s="550"/>
      <c r="D14" s="543" t="s">
        <v>18</v>
      </c>
      <c r="E14" s="544">
        <v>0</v>
      </c>
      <c r="F14" s="544">
        <v>0</v>
      </c>
      <c r="G14" s="545">
        <f t="shared" si="0"/>
        <v>0</v>
      </c>
      <c r="H14" s="560"/>
      <c r="I14" s="546"/>
      <c r="J14" s="546"/>
      <c r="K14" s="561"/>
      <c r="L14" s="542"/>
      <c r="M14" s="547"/>
    </row>
    <row r="15" spans="1:13" x14ac:dyDescent="0.25">
      <c r="A15" s="548"/>
      <c r="B15" s="559"/>
      <c r="C15" s="550"/>
      <c r="D15" s="543" t="s">
        <v>19</v>
      </c>
      <c r="E15" s="544">
        <v>0</v>
      </c>
      <c r="F15" s="544">
        <v>0</v>
      </c>
      <c r="G15" s="545">
        <f t="shared" si="0"/>
        <v>0</v>
      </c>
      <c r="H15" s="560"/>
      <c r="I15" s="546"/>
      <c r="J15" s="546"/>
      <c r="K15" s="561"/>
      <c r="L15" s="542"/>
      <c r="M15" s="547"/>
    </row>
    <row r="16" spans="1:13" x14ac:dyDescent="0.25">
      <c r="A16" s="548"/>
      <c r="B16" s="559"/>
      <c r="C16" s="550"/>
      <c r="D16" s="543" t="s">
        <v>20</v>
      </c>
      <c r="E16" s="544">
        <v>3502.96</v>
      </c>
      <c r="F16" s="544">
        <v>1850</v>
      </c>
      <c r="G16" s="545">
        <f>IF(F16&gt;0,(F16/E16)*100,0)</f>
        <v>52.812478589535708</v>
      </c>
      <c r="H16" s="560"/>
      <c r="I16" s="546"/>
      <c r="J16" s="546"/>
      <c r="K16" s="561"/>
      <c r="L16" s="542"/>
      <c r="M16" s="547"/>
    </row>
    <row r="17" spans="1:13" ht="19.5" customHeight="1" x14ac:dyDescent="0.25">
      <c r="A17" s="548"/>
      <c r="B17" s="562"/>
      <c r="C17" s="550"/>
      <c r="D17" s="543" t="s">
        <v>21</v>
      </c>
      <c r="E17" s="544">
        <v>0</v>
      </c>
      <c r="F17" s="544">
        <v>0</v>
      </c>
      <c r="G17" s="545">
        <f t="shared" si="0"/>
        <v>0</v>
      </c>
      <c r="H17" s="563"/>
      <c r="I17" s="564"/>
      <c r="J17" s="564"/>
      <c r="K17" s="565"/>
      <c r="L17" s="566"/>
      <c r="M17" s="567"/>
    </row>
    <row r="18" spans="1:13" hidden="1" x14ac:dyDescent="0.25">
      <c r="A18" s="568"/>
      <c r="B18" s="569"/>
      <c r="C18" s="570"/>
      <c r="D18" s="557" t="s">
        <v>492</v>
      </c>
      <c r="E18" s="552"/>
      <c r="F18" s="552"/>
      <c r="G18" s="553">
        <f t="shared" si="0"/>
        <v>0</v>
      </c>
      <c r="H18" s="571" t="s">
        <v>31</v>
      </c>
      <c r="I18" s="555"/>
      <c r="J18" s="555"/>
      <c r="K18" s="555"/>
      <c r="L18" s="557" t="s">
        <v>490</v>
      </c>
      <c r="M18" s="572"/>
    </row>
    <row r="19" spans="1:13" hidden="1" x14ac:dyDescent="0.25">
      <c r="A19" s="573"/>
      <c r="B19" s="574"/>
      <c r="C19" s="575"/>
      <c r="D19" s="542"/>
      <c r="E19" s="544"/>
      <c r="F19" s="544"/>
      <c r="G19" s="545">
        <f t="shared" si="0"/>
        <v>0</v>
      </c>
      <c r="H19" s="576"/>
      <c r="I19" s="546"/>
      <c r="J19" s="546"/>
      <c r="K19" s="546"/>
      <c r="L19" s="542"/>
      <c r="M19" s="577"/>
    </row>
    <row r="20" spans="1:13" hidden="1" x14ac:dyDescent="0.25">
      <c r="A20" s="573"/>
      <c r="B20" s="574"/>
      <c r="C20" s="575"/>
      <c r="D20" s="542"/>
      <c r="E20" s="544"/>
      <c r="F20" s="544"/>
      <c r="G20" s="545">
        <f t="shared" si="0"/>
        <v>0</v>
      </c>
      <c r="H20" s="576"/>
      <c r="I20" s="546"/>
      <c r="J20" s="546"/>
      <c r="K20" s="546"/>
      <c r="L20" s="542"/>
      <c r="M20" s="577"/>
    </row>
    <row r="21" spans="1:13" hidden="1" x14ac:dyDescent="0.25">
      <c r="A21" s="573"/>
      <c r="B21" s="574"/>
      <c r="C21" s="575"/>
      <c r="D21" s="542"/>
      <c r="E21" s="544"/>
      <c r="F21" s="544"/>
      <c r="G21" s="545">
        <f t="shared" si="0"/>
        <v>0</v>
      </c>
      <c r="H21" s="576"/>
      <c r="I21" s="546"/>
      <c r="J21" s="546"/>
      <c r="K21" s="546"/>
      <c r="L21" s="542"/>
      <c r="M21" s="577"/>
    </row>
    <row r="22" spans="1:13" ht="18" hidden="1" customHeight="1" thickBot="1" x14ac:dyDescent="0.3">
      <c r="A22" s="578"/>
      <c r="B22" s="579"/>
      <c r="C22" s="580"/>
      <c r="D22" s="530"/>
      <c r="E22" s="581"/>
      <c r="F22" s="581"/>
      <c r="G22" s="581"/>
      <c r="H22" s="582"/>
      <c r="I22" s="583"/>
      <c r="J22" s="583"/>
      <c r="K22" s="583"/>
      <c r="L22" s="530"/>
      <c r="M22" s="584"/>
    </row>
    <row r="25" spans="1:13" x14ac:dyDescent="0.25">
      <c r="B25" s="515" t="s">
        <v>493</v>
      </c>
    </row>
    <row r="26" spans="1:13" x14ac:dyDescent="0.25">
      <c r="B26" s="519" t="s">
        <v>494</v>
      </c>
    </row>
  </sheetData>
  <mergeCells count="36">
    <mergeCell ref="L18:L22"/>
    <mergeCell ref="M18:M22"/>
    <mergeCell ref="L13:L17"/>
    <mergeCell ref="M13:M17"/>
    <mergeCell ref="A18:A22"/>
    <mergeCell ref="B18:B22"/>
    <mergeCell ref="C18:C22"/>
    <mergeCell ref="D18:D22"/>
    <mergeCell ref="H18:H22"/>
    <mergeCell ref="I18:I22"/>
    <mergeCell ref="J18:J22"/>
    <mergeCell ref="K18:K22"/>
    <mergeCell ref="K8:K12"/>
    <mergeCell ref="L8:L12"/>
    <mergeCell ref="M8:M12"/>
    <mergeCell ref="A13:A17"/>
    <mergeCell ref="B13:B17"/>
    <mergeCell ref="C13:C17"/>
    <mergeCell ref="H13:H17"/>
    <mergeCell ref="I13:I17"/>
    <mergeCell ref="J13:J17"/>
    <mergeCell ref="K13:K17"/>
    <mergeCell ref="A8:A12"/>
    <mergeCell ref="B8:B12"/>
    <mergeCell ref="C8:C12"/>
    <mergeCell ref="H8:H12"/>
    <mergeCell ref="I8:I12"/>
    <mergeCell ref="J8:J12"/>
    <mergeCell ref="A4:M4"/>
    <mergeCell ref="A6:A7"/>
    <mergeCell ref="B6:B7"/>
    <mergeCell ref="C6:C7"/>
    <mergeCell ref="D6:G6"/>
    <mergeCell ref="H6:K6"/>
    <mergeCell ref="L6:L7"/>
    <mergeCell ref="M6:M7"/>
  </mergeCells>
  <pageMargins left="0.7" right="0.7" top="0.75" bottom="0.75" header="0.3" footer="0.3"/>
  <pageSetup paperSize="9" scale="51" orientation="landscape" horizontalDpi="180" verticalDpi="18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4:O29"/>
  <sheetViews>
    <sheetView workbookViewId="0">
      <selection activeCell="M23" sqref="M23:M27"/>
    </sheetView>
  </sheetViews>
  <sheetFormatPr defaultRowHeight="15" x14ac:dyDescent="0.25"/>
  <cols>
    <col min="4" max="4" width="34.28515625" customWidth="1"/>
    <col min="14" max="14" width="26.5703125" customWidth="1"/>
    <col min="15" max="15" width="36" customWidth="1"/>
  </cols>
  <sheetData>
    <row r="4" spans="3:15" x14ac:dyDescent="0.25">
      <c r="C4" s="297" t="s">
        <v>77</v>
      </c>
      <c r="D4" s="297"/>
      <c r="E4" s="297"/>
      <c r="F4" s="297"/>
      <c r="G4" s="297"/>
      <c r="H4" s="297"/>
      <c r="I4" s="297"/>
      <c r="J4" s="297"/>
      <c r="K4" s="297"/>
      <c r="L4" s="297"/>
      <c r="M4" s="297"/>
      <c r="N4" s="297"/>
      <c r="O4" s="297"/>
    </row>
    <row r="5" spans="3:15" x14ac:dyDescent="0.25">
      <c r="C5" s="27"/>
      <c r="D5" s="28"/>
      <c r="E5" s="28"/>
      <c r="F5" s="27"/>
      <c r="G5" s="27"/>
      <c r="H5" s="27"/>
      <c r="I5" s="27"/>
      <c r="J5" s="29"/>
      <c r="K5" s="29"/>
      <c r="L5" s="29"/>
      <c r="M5" s="29"/>
      <c r="N5" s="28"/>
      <c r="O5" s="28"/>
    </row>
    <row r="6" spans="3:15" x14ac:dyDescent="0.25">
      <c r="C6" s="282" t="s">
        <v>1</v>
      </c>
      <c r="D6" s="282" t="s">
        <v>2</v>
      </c>
      <c r="E6" s="282" t="s">
        <v>3</v>
      </c>
      <c r="F6" s="278" t="s">
        <v>4</v>
      </c>
      <c r="G6" s="278"/>
      <c r="H6" s="278"/>
      <c r="I6" s="278"/>
      <c r="J6" s="312" t="s">
        <v>5</v>
      </c>
      <c r="K6" s="313"/>
      <c r="L6" s="313"/>
      <c r="M6" s="313"/>
      <c r="N6" s="314" t="s">
        <v>6</v>
      </c>
      <c r="O6" s="282" t="s">
        <v>7</v>
      </c>
    </row>
    <row r="7" spans="3:15" ht="72" x14ac:dyDescent="0.25">
      <c r="C7" s="283"/>
      <c r="D7" s="283"/>
      <c r="E7" s="283"/>
      <c r="F7" s="30" t="s">
        <v>8</v>
      </c>
      <c r="G7" s="30" t="s">
        <v>9</v>
      </c>
      <c r="H7" s="30" t="s">
        <v>10</v>
      </c>
      <c r="I7" s="30" t="s">
        <v>11</v>
      </c>
      <c r="J7" s="31" t="s">
        <v>12</v>
      </c>
      <c r="K7" s="32" t="s">
        <v>13</v>
      </c>
      <c r="L7" s="31" t="s">
        <v>14</v>
      </c>
      <c r="M7" s="31" t="s">
        <v>15</v>
      </c>
      <c r="N7" s="315"/>
      <c r="O7" s="284"/>
    </row>
    <row r="8" spans="3:15" ht="15" customHeight="1" x14ac:dyDescent="0.25">
      <c r="C8" s="282"/>
      <c r="D8" s="285" t="s">
        <v>62</v>
      </c>
      <c r="E8" s="278">
        <v>2021</v>
      </c>
      <c r="F8" s="33" t="s">
        <v>16</v>
      </c>
      <c r="G8" s="39">
        <f>SUM(G9:G12)</f>
        <v>300</v>
      </c>
      <c r="H8" s="39">
        <f>SUM(H9:H12)</f>
        <v>0</v>
      </c>
      <c r="I8" s="39">
        <f>SUM(I9:I12)</f>
        <v>0</v>
      </c>
      <c r="J8" s="316"/>
      <c r="K8" s="316"/>
      <c r="L8" s="316"/>
      <c r="M8" s="316"/>
      <c r="N8" s="282" t="s">
        <v>39</v>
      </c>
      <c r="O8" s="282"/>
    </row>
    <row r="9" spans="3:15" ht="15" customHeight="1" x14ac:dyDescent="0.25">
      <c r="C9" s="283"/>
      <c r="D9" s="286"/>
      <c r="E9" s="278"/>
      <c r="F9" s="34" t="s">
        <v>18</v>
      </c>
      <c r="G9" s="39">
        <f t="shared" ref="G9:H12" si="0">G24</f>
        <v>0</v>
      </c>
      <c r="H9" s="39">
        <f t="shared" si="0"/>
        <v>0</v>
      </c>
      <c r="I9" s="35">
        <f t="shared" ref="I9:I27" si="1">IF(H9&gt;0,(H9/G9)*100,0)</f>
        <v>0</v>
      </c>
      <c r="J9" s="316"/>
      <c r="K9" s="316"/>
      <c r="L9" s="316"/>
      <c r="M9" s="316"/>
      <c r="N9" s="283"/>
      <c r="O9" s="283"/>
    </row>
    <row r="10" spans="3:15" ht="15" customHeight="1" x14ac:dyDescent="0.25">
      <c r="C10" s="283"/>
      <c r="D10" s="286"/>
      <c r="E10" s="278"/>
      <c r="F10" s="34" t="s">
        <v>19</v>
      </c>
      <c r="G10" s="39">
        <f t="shared" si="0"/>
        <v>0</v>
      </c>
      <c r="H10" s="39">
        <f t="shared" si="0"/>
        <v>0</v>
      </c>
      <c r="I10" s="35">
        <f t="shared" si="1"/>
        <v>0</v>
      </c>
      <c r="J10" s="316"/>
      <c r="K10" s="316"/>
      <c r="L10" s="316"/>
      <c r="M10" s="316"/>
      <c r="N10" s="283"/>
      <c r="O10" s="283"/>
    </row>
    <row r="11" spans="3:15" ht="15" customHeight="1" x14ac:dyDescent="0.25">
      <c r="C11" s="283"/>
      <c r="D11" s="286"/>
      <c r="E11" s="278"/>
      <c r="F11" s="34" t="s">
        <v>20</v>
      </c>
      <c r="G11" s="39">
        <f t="shared" si="0"/>
        <v>300</v>
      </c>
      <c r="H11" s="39">
        <f t="shared" si="0"/>
        <v>0</v>
      </c>
      <c r="I11" s="35">
        <f t="shared" si="1"/>
        <v>0</v>
      </c>
      <c r="J11" s="316"/>
      <c r="K11" s="316"/>
      <c r="L11" s="316"/>
      <c r="M11" s="316"/>
      <c r="N11" s="283"/>
      <c r="O11" s="283"/>
    </row>
    <row r="12" spans="3:15" ht="32.25" customHeight="1" x14ac:dyDescent="0.25">
      <c r="C12" s="283"/>
      <c r="D12" s="286"/>
      <c r="E12" s="278"/>
      <c r="F12" s="30" t="s">
        <v>21</v>
      </c>
      <c r="G12" s="39">
        <f t="shared" si="0"/>
        <v>0</v>
      </c>
      <c r="H12" s="39">
        <f t="shared" si="0"/>
        <v>0</v>
      </c>
      <c r="I12" s="36">
        <f t="shared" si="1"/>
        <v>0</v>
      </c>
      <c r="J12" s="316"/>
      <c r="K12" s="316"/>
      <c r="L12" s="316"/>
      <c r="M12" s="316"/>
      <c r="N12" s="283"/>
      <c r="O12" s="283"/>
    </row>
    <row r="13" spans="3:15" ht="15" customHeight="1" x14ac:dyDescent="0.25">
      <c r="C13" s="278">
        <v>1</v>
      </c>
      <c r="D13" s="302" t="s">
        <v>65</v>
      </c>
      <c r="E13" s="282">
        <v>2021</v>
      </c>
      <c r="F13" s="41" t="s">
        <v>16</v>
      </c>
      <c r="G13" s="39">
        <f>G14+G15+G16+G17</f>
        <v>0</v>
      </c>
      <c r="H13" s="39">
        <v>0</v>
      </c>
      <c r="I13" s="37">
        <f t="shared" ref="I13:I17" si="2">IF(H13&gt;0,(H13/G13)*100,0)</f>
        <v>0</v>
      </c>
      <c r="J13" s="309"/>
      <c r="K13" s="309"/>
      <c r="L13" s="309"/>
      <c r="M13" s="309"/>
      <c r="N13" s="42"/>
      <c r="O13" s="42"/>
    </row>
    <row r="14" spans="3:15" ht="15" customHeight="1" x14ac:dyDescent="0.25">
      <c r="C14" s="278"/>
      <c r="D14" s="276"/>
      <c r="E14" s="283"/>
      <c r="F14" s="43" t="s">
        <v>18</v>
      </c>
      <c r="G14" s="39">
        <v>0</v>
      </c>
      <c r="H14" s="39">
        <v>0</v>
      </c>
      <c r="I14" s="37">
        <f t="shared" si="2"/>
        <v>0</v>
      </c>
      <c r="J14" s="310"/>
      <c r="K14" s="310"/>
      <c r="L14" s="310"/>
      <c r="M14" s="310"/>
      <c r="N14" s="42"/>
      <c r="O14" s="42"/>
    </row>
    <row r="15" spans="3:15" ht="15" customHeight="1" x14ac:dyDescent="0.25">
      <c r="C15" s="278"/>
      <c r="D15" s="276"/>
      <c r="E15" s="283"/>
      <c r="F15" s="43" t="s">
        <v>19</v>
      </c>
      <c r="G15" s="39">
        <v>0</v>
      </c>
      <c r="H15" s="39">
        <v>0</v>
      </c>
      <c r="I15" s="37">
        <f t="shared" si="2"/>
        <v>0</v>
      </c>
      <c r="J15" s="310"/>
      <c r="K15" s="310"/>
      <c r="L15" s="310"/>
      <c r="M15" s="310"/>
      <c r="N15" s="42"/>
      <c r="O15" s="42"/>
    </row>
    <row r="16" spans="3:15" ht="15" customHeight="1" x14ac:dyDescent="0.25">
      <c r="C16" s="278"/>
      <c r="D16" s="276"/>
      <c r="E16" s="283"/>
      <c r="F16" s="43" t="s">
        <v>20</v>
      </c>
      <c r="G16" s="39">
        <v>0</v>
      </c>
      <c r="H16" s="39">
        <v>0</v>
      </c>
      <c r="I16" s="37">
        <f t="shared" si="2"/>
        <v>0</v>
      </c>
      <c r="J16" s="310"/>
      <c r="K16" s="310"/>
      <c r="L16" s="310"/>
      <c r="M16" s="310"/>
      <c r="N16" s="42"/>
      <c r="O16" s="42"/>
    </row>
    <row r="17" spans="3:15" ht="15" customHeight="1" x14ac:dyDescent="0.25">
      <c r="C17" s="278"/>
      <c r="D17" s="277"/>
      <c r="E17" s="284"/>
      <c r="F17" s="43" t="s">
        <v>21</v>
      </c>
      <c r="G17" s="39">
        <v>0</v>
      </c>
      <c r="H17" s="39">
        <v>0</v>
      </c>
      <c r="I17" s="37">
        <f t="shared" si="2"/>
        <v>0</v>
      </c>
      <c r="J17" s="311"/>
      <c r="K17" s="311"/>
      <c r="L17" s="311"/>
      <c r="M17" s="311"/>
      <c r="N17" s="42"/>
      <c r="O17" s="42"/>
    </row>
    <row r="18" spans="3:15" ht="15" customHeight="1" x14ac:dyDescent="0.25">
      <c r="C18" s="278">
        <v>2</v>
      </c>
      <c r="D18" s="302" t="s">
        <v>66</v>
      </c>
      <c r="E18" s="282">
        <v>2021</v>
      </c>
      <c r="F18" s="41" t="s">
        <v>16</v>
      </c>
      <c r="G18" s="39">
        <f>G19+G20+G21+G22</f>
        <v>0</v>
      </c>
      <c r="H18" s="39">
        <v>0</v>
      </c>
      <c r="I18" s="37">
        <f t="shared" ref="I18:I22" si="3">IF(H18&gt;0,(H18/G18)*100,0)</f>
        <v>0</v>
      </c>
      <c r="J18" s="309"/>
      <c r="K18" s="309"/>
      <c r="L18" s="309"/>
      <c r="M18" s="309"/>
      <c r="N18" s="42"/>
      <c r="O18" s="42"/>
    </row>
    <row r="19" spans="3:15" ht="15" customHeight="1" x14ac:dyDescent="0.25">
      <c r="C19" s="278"/>
      <c r="D19" s="276"/>
      <c r="E19" s="283"/>
      <c r="F19" s="43" t="s">
        <v>18</v>
      </c>
      <c r="G19" s="39">
        <v>0</v>
      </c>
      <c r="H19" s="39">
        <v>0</v>
      </c>
      <c r="I19" s="37">
        <f t="shared" si="3"/>
        <v>0</v>
      </c>
      <c r="J19" s="310"/>
      <c r="K19" s="310"/>
      <c r="L19" s="310"/>
      <c r="M19" s="310"/>
      <c r="N19" s="42"/>
      <c r="O19" s="42"/>
    </row>
    <row r="20" spans="3:15" ht="15" customHeight="1" x14ac:dyDescent="0.25">
      <c r="C20" s="278"/>
      <c r="D20" s="276"/>
      <c r="E20" s="283"/>
      <c r="F20" s="43" t="s">
        <v>19</v>
      </c>
      <c r="G20" s="39">
        <v>0</v>
      </c>
      <c r="H20" s="39">
        <v>0</v>
      </c>
      <c r="I20" s="37">
        <f t="shared" si="3"/>
        <v>0</v>
      </c>
      <c r="J20" s="310"/>
      <c r="K20" s="310"/>
      <c r="L20" s="310"/>
      <c r="M20" s="310"/>
      <c r="N20" s="42"/>
      <c r="O20" s="42"/>
    </row>
    <row r="21" spans="3:15" ht="15" customHeight="1" x14ac:dyDescent="0.25">
      <c r="C21" s="278"/>
      <c r="D21" s="276"/>
      <c r="E21" s="283"/>
      <c r="F21" s="43" t="s">
        <v>20</v>
      </c>
      <c r="G21" s="39">
        <v>0</v>
      </c>
      <c r="H21" s="39">
        <v>0</v>
      </c>
      <c r="I21" s="37">
        <f t="shared" si="3"/>
        <v>0</v>
      </c>
      <c r="J21" s="310"/>
      <c r="K21" s="310"/>
      <c r="L21" s="310"/>
      <c r="M21" s="310"/>
      <c r="N21" s="42"/>
      <c r="O21" s="42"/>
    </row>
    <row r="22" spans="3:15" ht="15" customHeight="1" x14ac:dyDescent="0.25">
      <c r="C22" s="278"/>
      <c r="D22" s="277"/>
      <c r="E22" s="284"/>
      <c r="F22" s="43" t="s">
        <v>21</v>
      </c>
      <c r="G22" s="39">
        <v>0</v>
      </c>
      <c r="H22" s="39">
        <v>0</v>
      </c>
      <c r="I22" s="37">
        <f t="shared" si="3"/>
        <v>0</v>
      </c>
      <c r="J22" s="311"/>
      <c r="K22" s="311"/>
      <c r="L22" s="311"/>
      <c r="M22" s="311"/>
      <c r="N22" s="42"/>
      <c r="O22" s="42"/>
    </row>
    <row r="23" spans="3:15" ht="15" customHeight="1" x14ac:dyDescent="0.25">
      <c r="C23" s="278">
        <v>2</v>
      </c>
      <c r="D23" s="318" t="s">
        <v>64</v>
      </c>
      <c r="E23" s="278">
        <v>2021</v>
      </c>
      <c r="F23" s="33" t="s">
        <v>16</v>
      </c>
      <c r="G23" s="35">
        <f>SUM(G24:G27)</f>
        <v>300</v>
      </c>
      <c r="H23" s="35">
        <f>SUM(H24:H27)</f>
        <v>0</v>
      </c>
      <c r="I23" s="37">
        <f t="shared" si="1"/>
        <v>0</v>
      </c>
      <c r="J23" s="318" t="s">
        <v>37</v>
      </c>
      <c r="K23" s="309">
        <v>24</v>
      </c>
      <c r="L23" s="309">
        <v>0</v>
      </c>
      <c r="M23" s="317">
        <v>0</v>
      </c>
      <c r="N23" s="282" t="s">
        <v>39</v>
      </c>
      <c r="O23" s="278"/>
    </row>
    <row r="24" spans="3:15" ht="15" customHeight="1" x14ac:dyDescent="0.25">
      <c r="C24" s="278"/>
      <c r="D24" s="319"/>
      <c r="E24" s="278"/>
      <c r="F24" s="34" t="s">
        <v>18</v>
      </c>
      <c r="G24" s="37">
        <f>G27</f>
        <v>0</v>
      </c>
      <c r="H24" s="37">
        <f>H27</f>
        <v>0</v>
      </c>
      <c r="I24" s="37">
        <f t="shared" si="1"/>
        <v>0</v>
      </c>
      <c r="J24" s="319"/>
      <c r="K24" s="310"/>
      <c r="L24" s="310"/>
      <c r="M24" s="310"/>
      <c r="N24" s="283"/>
      <c r="O24" s="278"/>
    </row>
    <row r="25" spans="3:15" ht="15" customHeight="1" x14ac:dyDescent="0.25">
      <c r="C25" s="278"/>
      <c r="D25" s="319"/>
      <c r="E25" s="278"/>
      <c r="F25" s="34" t="s">
        <v>19</v>
      </c>
      <c r="G25" s="37">
        <f>G28</f>
        <v>0</v>
      </c>
      <c r="H25" s="37">
        <f>H28</f>
        <v>0</v>
      </c>
      <c r="I25" s="37">
        <f t="shared" si="1"/>
        <v>0</v>
      </c>
      <c r="J25" s="319"/>
      <c r="K25" s="310"/>
      <c r="L25" s="310"/>
      <c r="M25" s="310"/>
      <c r="N25" s="283"/>
      <c r="O25" s="278"/>
    </row>
    <row r="26" spans="3:15" ht="15" customHeight="1" x14ac:dyDescent="0.25">
      <c r="C26" s="278"/>
      <c r="D26" s="319"/>
      <c r="E26" s="278"/>
      <c r="F26" s="34" t="s">
        <v>20</v>
      </c>
      <c r="G26" s="37">
        <v>300</v>
      </c>
      <c r="H26" s="37">
        <v>0</v>
      </c>
      <c r="I26" s="37">
        <f t="shared" si="1"/>
        <v>0</v>
      </c>
      <c r="J26" s="319"/>
      <c r="K26" s="310"/>
      <c r="L26" s="310"/>
      <c r="M26" s="310"/>
      <c r="N26" s="283"/>
      <c r="O26" s="278"/>
    </row>
    <row r="27" spans="3:15" ht="27" customHeight="1" x14ac:dyDescent="0.25">
      <c r="C27" s="278"/>
      <c r="D27" s="320"/>
      <c r="E27" s="278"/>
      <c r="F27" s="34" t="s">
        <v>21</v>
      </c>
      <c r="G27" s="37">
        <v>0</v>
      </c>
      <c r="H27" s="37">
        <v>0</v>
      </c>
      <c r="I27" s="37">
        <f t="shared" si="1"/>
        <v>0</v>
      </c>
      <c r="J27" s="320"/>
      <c r="K27" s="311"/>
      <c r="L27" s="311"/>
      <c r="M27" s="311"/>
      <c r="N27" s="284"/>
      <c r="O27" s="278"/>
    </row>
    <row r="29" spans="3:15" ht="86.25" customHeight="1" x14ac:dyDescent="0.25">
      <c r="C29" s="238" t="s">
        <v>38</v>
      </c>
      <c r="D29" s="238"/>
      <c r="E29" s="238"/>
      <c r="F29" s="238"/>
      <c r="G29" s="238"/>
      <c r="H29" s="238"/>
      <c r="K29" s="239" t="s">
        <v>24</v>
      </c>
      <c r="L29" s="239"/>
      <c r="M29" s="239"/>
    </row>
  </sheetData>
  <mergeCells count="42">
    <mergeCell ref="E13:E17"/>
    <mergeCell ref="C13:C17"/>
    <mergeCell ref="C18:C22"/>
    <mergeCell ref="D18:D22"/>
    <mergeCell ref="E18:E22"/>
    <mergeCell ref="L8:L12"/>
    <mergeCell ref="M23:M27"/>
    <mergeCell ref="N23:N27"/>
    <mergeCell ref="O23:O27"/>
    <mergeCell ref="C23:C27"/>
    <mergeCell ref="D23:D27"/>
    <mergeCell ref="E23:E27"/>
    <mergeCell ref="J23:J27"/>
    <mergeCell ref="K23:K27"/>
    <mergeCell ref="L23:L27"/>
    <mergeCell ref="C8:C12"/>
    <mergeCell ref="D8:D12"/>
    <mergeCell ref="E8:E12"/>
    <mergeCell ref="J8:J12"/>
    <mergeCell ref="K8:K12"/>
    <mergeCell ref="D13:D17"/>
    <mergeCell ref="C29:H29"/>
    <mergeCell ref="K29:M29"/>
    <mergeCell ref="C4:O4"/>
    <mergeCell ref="C6:C7"/>
    <mergeCell ref="D6:D7"/>
    <mergeCell ref="E6:E7"/>
    <mergeCell ref="F6:I6"/>
    <mergeCell ref="J6:M6"/>
    <mergeCell ref="N6:N7"/>
    <mergeCell ref="O6:O7"/>
    <mergeCell ref="M8:M12"/>
    <mergeCell ref="N8:N12"/>
    <mergeCell ref="O8:O12"/>
    <mergeCell ref="J13:J17"/>
    <mergeCell ref="K13:K17"/>
    <mergeCell ref="L13:L17"/>
    <mergeCell ref="M13:M17"/>
    <mergeCell ref="J18:J22"/>
    <mergeCell ref="K18:K22"/>
    <mergeCell ref="L18:L22"/>
    <mergeCell ref="M18:M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84C0E-62EF-423B-BF15-B1E896D2D590}">
  <sheetPr>
    <pageSetUpPr fitToPage="1"/>
  </sheetPr>
  <dimension ref="A1:Q195"/>
  <sheetViews>
    <sheetView view="pageBreakPreview" zoomScaleNormal="110" zoomScaleSheetLayoutView="100" workbookViewId="0">
      <selection activeCell="H57" sqref="H57:H61"/>
    </sheetView>
  </sheetViews>
  <sheetFormatPr defaultColWidth="9.140625" defaultRowHeight="15" x14ac:dyDescent="0.25"/>
  <cols>
    <col min="1" max="1" width="6.5703125" style="85" customWidth="1"/>
    <col min="2" max="2" width="38" style="45" customWidth="1"/>
    <col min="3" max="3" width="10.5703125" style="48" customWidth="1"/>
    <col min="4" max="4" width="9.140625" style="85"/>
    <col min="5" max="5" width="9" style="86" customWidth="1"/>
    <col min="6" max="6" width="11.85546875" style="86" customWidth="1"/>
    <col min="7" max="7" width="9.140625" style="86"/>
    <col min="8" max="8" width="32" style="91" customWidth="1"/>
    <col min="9" max="9" width="12" style="92" customWidth="1"/>
    <col min="10" max="10" width="9.5703125" style="92" customWidth="1"/>
    <col min="11" max="11" width="9.7109375" style="92" customWidth="1"/>
    <col min="12" max="12" width="26.28515625" style="48" customWidth="1"/>
    <col min="13" max="13" width="18.42578125" style="48" customWidth="1"/>
    <col min="14" max="14" width="0" style="48" hidden="1" customWidth="1"/>
    <col min="15" max="16384" width="9.140625" style="48"/>
  </cols>
  <sheetData>
    <row r="1" spans="1:16" x14ac:dyDescent="0.25">
      <c r="K1" s="92" t="s">
        <v>79</v>
      </c>
    </row>
    <row r="3" spans="1:16" x14ac:dyDescent="0.25">
      <c r="A3" s="378" t="s">
        <v>345</v>
      </c>
      <c r="B3" s="378"/>
      <c r="C3" s="378"/>
      <c r="D3" s="378"/>
      <c r="E3" s="378"/>
      <c r="F3" s="378"/>
      <c r="G3" s="378"/>
      <c r="H3" s="378"/>
      <c r="I3" s="378"/>
      <c r="J3" s="378"/>
      <c r="K3" s="378"/>
      <c r="L3" s="378"/>
      <c r="M3" s="378"/>
    </row>
    <row r="4" spans="1:16" x14ac:dyDescent="0.25">
      <c r="A4" s="85" t="s">
        <v>40</v>
      </c>
    </row>
    <row r="5" spans="1:16" ht="18.600000000000001" customHeight="1" x14ac:dyDescent="0.25">
      <c r="A5" s="182" t="s">
        <v>1</v>
      </c>
      <c r="B5" s="169" t="s">
        <v>2</v>
      </c>
      <c r="C5" s="182" t="s">
        <v>3</v>
      </c>
      <c r="D5" s="184" t="s">
        <v>4</v>
      </c>
      <c r="E5" s="184"/>
      <c r="F5" s="184"/>
      <c r="G5" s="184"/>
      <c r="H5" s="379" t="s">
        <v>5</v>
      </c>
      <c r="I5" s="380"/>
      <c r="J5" s="380"/>
      <c r="K5" s="380"/>
      <c r="L5" s="376" t="s">
        <v>6</v>
      </c>
      <c r="M5" s="182" t="s">
        <v>7</v>
      </c>
    </row>
    <row r="6" spans="1:16" ht="48" customHeight="1" x14ac:dyDescent="0.25">
      <c r="A6" s="188"/>
      <c r="B6" s="170"/>
      <c r="C6" s="188"/>
      <c r="D6" s="87" t="s">
        <v>8</v>
      </c>
      <c r="E6" s="89" t="s">
        <v>9</v>
      </c>
      <c r="F6" s="89" t="s">
        <v>10</v>
      </c>
      <c r="G6" s="89" t="s">
        <v>11</v>
      </c>
      <c r="H6" s="88" t="s">
        <v>12</v>
      </c>
      <c r="I6" s="93" t="s">
        <v>346</v>
      </c>
      <c r="J6" s="88" t="s">
        <v>14</v>
      </c>
      <c r="K6" s="88" t="s">
        <v>15</v>
      </c>
      <c r="L6" s="377"/>
      <c r="M6" s="183"/>
    </row>
    <row r="7" spans="1:16" ht="12" customHeight="1" x14ac:dyDescent="0.25">
      <c r="A7" s="182" t="s">
        <v>81</v>
      </c>
      <c r="B7" s="374" t="s">
        <v>347</v>
      </c>
      <c r="C7" s="169">
        <v>2020</v>
      </c>
      <c r="D7" s="53" t="s">
        <v>16</v>
      </c>
      <c r="E7" s="54">
        <f>E8+E9+E10</f>
        <v>86608.12</v>
      </c>
      <c r="F7" s="54">
        <f>F8+F9+F10</f>
        <v>42180.520000000004</v>
      </c>
      <c r="G7" s="55">
        <f t="shared" ref="G7:G70" si="0">IF(F7&gt;0,(F7/E7)*100,0)</f>
        <v>48.702731337431189</v>
      </c>
      <c r="H7" s="376"/>
      <c r="I7" s="370"/>
      <c r="J7" s="370"/>
      <c r="K7" s="370"/>
      <c r="L7" s="372" t="s">
        <v>348</v>
      </c>
      <c r="M7" s="182"/>
    </row>
    <row r="8" spans="1:16" ht="11.45" customHeight="1" x14ac:dyDescent="0.25">
      <c r="A8" s="188"/>
      <c r="B8" s="375"/>
      <c r="C8" s="170"/>
      <c r="D8" s="53" t="s">
        <v>18</v>
      </c>
      <c r="E8" s="54">
        <f t="shared" ref="E8:F11" si="1">E13+E73+E108+E143</f>
        <v>1117.23</v>
      </c>
      <c r="F8" s="54">
        <f>F13+F73+F108+F143</f>
        <v>443.2</v>
      </c>
      <c r="G8" s="55">
        <f t="shared" si="0"/>
        <v>39.669539844078656</v>
      </c>
      <c r="H8" s="377"/>
      <c r="I8" s="371"/>
      <c r="J8" s="371"/>
      <c r="K8" s="371"/>
      <c r="L8" s="188"/>
      <c r="M8" s="188"/>
    </row>
    <row r="9" spans="1:16" ht="12" customHeight="1" x14ac:dyDescent="0.25">
      <c r="A9" s="188"/>
      <c r="B9" s="375"/>
      <c r="C9" s="170"/>
      <c r="D9" s="53" t="s">
        <v>19</v>
      </c>
      <c r="E9" s="54">
        <f t="shared" si="1"/>
        <v>1772.8</v>
      </c>
      <c r="F9" s="54">
        <f t="shared" si="1"/>
        <v>718.09999999999991</v>
      </c>
      <c r="G9" s="55">
        <f t="shared" si="0"/>
        <v>40.506543321299638</v>
      </c>
      <c r="H9" s="377"/>
      <c r="I9" s="371"/>
      <c r="J9" s="371"/>
      <c r="K9" s="371"/>
      <c r="L9" s="188"/>
      <c r="M9" s="188"/>
    </row>
    <row r="10" spans="1:16" ht="25.5" customHeight="1" x14ac:dyDescent="0.25">
      <c r="A10" s="188"/>
      <c r="B10" s="375"/>
      <c r="C10" s="170"/>
      <c r="D10" s="53" t="s">
        <v>20</v>
      </c>
      <c r="E10" s="54">
        <f t="shared" si="1"/>
        <v>83718.09</v>
      </c>
      <c r="F10" s="54">
        <f t="shared" si="1"/>
        <v>41019.22</v>
      </c>
      <c r="G10" s="55">
        <f t="shared" si="0"/>
        <v>48.99684166229784</v>
      </c>
      <c r="H10" s="377"/>
      <c r="I10" s="371"/>
      <c r="J10" s="371"/>
      <c r="K10" s="371"/>
      <c r="L10" s="188"/>
      <c r="M10" s="188"/>
      <c r="N10" s="94"/>
      <c r="O10" s="94"/>
      <c r="P10" s="94"/>
    </row>
    <row r="11" spans="1:16" ht="39" customHeight="1" x14ac:dyDescent="0.25">
      <c r="A11" s="188"/>
      <c r="B11" s="375"/>
      <c r="C11" s="170"/>
      <c r="D11" s="53" t="s">
        <v>21</v>
      </c>
      <c r="E11" s="54">
        <f t="shared" si="1"/>
        <v>0</v>
      </c>
      <c r="F11" s="54">
        <f t="shared" si="1"/>
        <v>0</v>
      </c>
      <c r="G11" s="55">
        <f t="shared" si="0"/>
        <v>0</v>
      </c>
      <c r="H11" s="377"/>
      <c r="I11" s="371"/>
      <c r="J11" s="371"/>
      <c r="K11" s="371"/>
      <c r="L11" s="188"/>
      <c r="M11" s="188"/>
      <c r="N11" s="94"/>
      <c r="O11" s="94"/>
      <c r="P11" s="94"/>
    </row>
    <row r="12" spans="1:16" s="45" customFormat="1" ht="22.9" customHeight="1" x14ac:dyDescent="0.25">
      <c r="A12" s="172">
        <v>1</v>
      </c>
      <c r="B12" s="356" t="s">
        <v>349</v>
      </c>
      <c r="C12" s="172"/>
      <c r="D12" s="95" t="s">
        <v>16</v>
      </c>
      <c r="E12" s="96">
        <f>E13+E14+E15</f>
        <v>20253.39</v>
      </c>
      <c r="F12" s="96">
        <f>F13+F14+F15</f>
        <v>10189.199999999999</v>
      </c>
      <c r="G12" s="97">
        <f t="shared" si="0"/>
        <v>50.308615002229253</v>
      </c>
      <c r="H12" s="169"/>
      <c r="I12" s="262"/>
      <c r="J12" s="262"/>
      <c r="K12" s="262"/>
      <c r="L12" s="169" t="s">
        <v>350</v>
      </c>
      <c r="M12" s="169"/>
      <c r="N12" s="45">
        <v>101</v>
      </c>
    </row>
    <row r="13" spans="1:16" s="45" customFormat="1" ht="14.45" customHeight="1" x14ac:dyDescent="0.25">
      <c r="A13" s="172"/>
      <c r="B13" s="361"/>
      <c r="C13" s="172"/>
      <c r="D13" s="95" t="s">
        <v>18</v>
      </c>
      <c r="E13" s="96">
        <f>E18</f>
        <v>1117.23</v>
      </c>
      <c r="F13" s="96">
        <f t="shared" ref="E13:F16" si="2">F18</f>
        <v>443.2</v>
      </c>
      <c r="G13" s="97">
        <f t="shared" si="0"/>
        <v>39.669539844078656</v>
      </c>
      <c r="H13" s="170"/>
      <c r="I13" s="254"/>
      <c r="J13" s="254"/>
      <c r="K13" s="254"/>
      <c r="L13" s="170"/>
      <c r="M13" s="170"/>
    </row>
    <row r="14" spans="1:16" s="45" customFormat="1" ht="14.45" customHeight="1" x14ac:dyDescent="0.25">
      <c r="A14" s="172"/>
      <c r="B14" s="361"/>
      <c r="C14" s="172"/>
      <c r="D14" s="95" t="s">
        <v>19</v>
      </c>
      <c r="E14" s="96">
        <f t="shared" si="2"/>
        <v>1772.8</v>
      </c>
      <c r="F14" s="96">
        <f t="shared" si="2"/>
        <v>718.09999999999991</v>
      </c>
      <c r="G14" s="97">
        <f t="shared" si="0"/>
        <v>40.506543321299638</v>
      </c>
      <c r="H14" s="170"/>
      <c r="I14" s="254"/>
      <c r="J14" s="254"/>
      <c r="K14" s="254"/>
      <c r="L14" s="170"/>
      <c r="M14" s="170"/>
    </row>
    <row r="15" spans="1:16" s="45" customFormat="1" ht="19.899999999999999" customHeight="1" x14ac:dyDescent="0.25">
      <c r="A15" s="172"/>
      <c r="B15" s="361"/>
      <c r="C15" s="172"/>
      <c r="D15" s="95" t="s">
        <v>20</v>
      </c>
      <c r="E15" s="96">
        <f t="shared" si="2"/>
        <v>17363.36</v>
      </c>
      <c r="F15" s="96">
        <f t="shared" si="2"/>
        <v>9027.9</v>
      </c>
      <c r="G15" s="97">
        <f t="shared" si="0"/>
        <v>51.993968909243371</v>
      </c>
      <c r="H15" s="170"/>
      <c r="I15" s="254"/>
      <c r="J15" s="254"/>
      <c r="K15" s="254"/>
      <c r="L15" s="170"/>
      <c r="M15" s="170"/>
    </row>
    <row r="16" spans="1:16" s="45" customFormat="1" ht="21.6" customHeight="1" x14ac:dyDescent="0.25">
      <c r="A16" s="172"/>
      <c r="B16" s="373"/>
      <c r="C16" s="172"/>
      <c r="D16" s="95" t="s">
        <v>21</v>
      </c>
      <c r="E16" s="96">
        <f t="shared" si="2"/>
        <v>0</v>
      </c>
      <c r="F16" s="96">
        <f t="shared" si="2"/>
        <v>0</v>
      </c>
      <c r="G16" s="97">
        <f t="shared" si="0"/>
        <v>0</v>
      </c>
      <c r="H16" s="171"/>
      <c r="I16" s="255"/>
      <c r="J16" s="255"/>
      <c r="K16" s="255"/>
      <c r="L16" s="170"/>
      <c r="M16" s="170"/>
    </row>
    <row r="17" spans="1:13" ht="15" customHeight="1" x14ac:dyDescent="0.25">
      <c r="A17" s="362" t="s">
        <v>85</v>
      </c>
      <c r="B17" s="192" t="s">
        <v>351</v>
      </c>
      <c r="C17" s="172"/>
      <c r="D17" s="62" t="s">
        <v>16</v>
      </c>
      <c r="E17" s="60">
        <f>SUM(E18:E21)</f>
        <v>20253.39</v>
      </c>
      <c r="F17" s="60">
        <f>SUM(F18:F21)</f>
        <v>10189.199999999999</v>
      </c>
      <c r="G17" s="61">
        <f t="shared" si="0"/>
        <v>50.308615002229253</v>
      </c>
      <c r="H17" s="169"/>
      <c r="I17" s="262"/>
      <c r="J17" s="262"/>
      <c r="K17" s="262"/>
      <c r="L17" s="182"/>
      <c r="M17" s="182"/>
    </row>
    <row r="18" spans="1:13" x14ac:dyDescent="0.25">
      <c r="A18" s="362"/>
      <c r="B18" s="193"/>
      <c r="C18" s="172"/>
      <c r="D18" s="98" t="s">
        <v>18</v>
      </c>
      <c r="E18" s="99">
        <f t="shared" ref="E18:F20" si="3">E23+E28+E33+E38+E43+E48+E53+E58+E63+E68</f>
        <v>1117.23</v>
      </c>
      <c r="F18" s="99">
        <f t="shared" si="3"/>
        <v>443.2</v>
      </c>
      <c r="G18" s="100">
        <f t="shared" si="0"/>
        <v>39.669539844078656</v>
      </c>
      <c r="H18" s="170"/>
      <c r="I18" s="254"/>
      <c r="J18" s="254"/>
      <c r="K18" s="254"/>
      <c r="L18" s="188"/>
      <c r="M18" s="188"/>
    </row>
    <row r="19" spans="1:13" x14ac:dyDescent="0.25">
      <c r="A19" s="362"/>
      <c r="B19" s="193"/>
      <c r="C19" s="172"/>
      <c r="D19" s="98" t="s">
        <v>19</v>
      </c>
      <c r="E19" s="99">
        <f>E24+E29+E34+E39+E44+E49+E54+E59+E64+E69</f>
        <v>1772.8</v>
      </c>
      <c r="F19" s="99">
        <f t="shared" si="3"/>
        <v>718.09999999999991</v>
      </c>
      <c r="G19" s="100">
        <f t="shared" si="0"/>
        <v>40.506543321299638</v>
      </c>
      <c r="H19" s="170"/>
      <c r="I19" s="254"/>
      <c r="J19" s="254"/>
      <c r="K19" s="254"/>
      <c r="L19" s="188"/>
      <c r="M19" s="188"/>
    </row>
    <row r="20" spans="1:13" x14ac:dyDescent="0.25">
      <c r="A20" s="362"/>
      <c r="B20" s="193"/>
      <c r="C20" s="172"/>
      <c r="D20" s="98" t="s">
        <v>20</v>
      </c>
      <c r="E20" s="99">
        <f t="shared" si="3"/>
        <v>17363.36</v>
      </c>
      <c r="F20" s="99">
        <f t="shared" si="3"/>
        <v>9027.9</v>
      </c>
      <c r="G20" s="100">
        <f t="shared" si="0"/>
        <v>51.993968909243371</v>
      </c>
      <c r="H20" s="170"/>
      <c r="I20" s="254"/>
      <c r="J20" s="254"/>
      <c r="K20" s="254"/>
      <c r="L20" s="188"/>
      <c r="M20" s="188"/>
    </row>
    <row r="21" spans="1:13" ht="15" customHeight="1" x14ac:dyDescent="0.25">
      <c r="A21" s="362"/>
      <c r="B21" s="194"/>
      <c r="C21" s="172"/>
      <c r="D21" s="98" t="s">
        <v>21</v>
      </c>
      <c r="E21" s="99">
        <f>E26+E31+E36+E41+E46+E51+E56+E61+E71</f>
        <v>0</v>
      </c>
      <c r="F21" s="99">
        <f>F26+F31+F36+F41+F46+F51+F56+F61+F71</f>
        <v>0</v>
      </c>
      <c r="G21" s="100">
        <f t="shared" si="0"/>
        <v>0</v>
      </c>
      <c r="H21" s="171"/>
      <c r="I21" s="255"/>
      <c r="J21" s="255"/>
      <c r="K21" s="255"/>
      <c r="L21" s="188"/>
      <c r="M21" s="188"/>
    </row>
    <row r="22" spans="1:13" ht="15" customHeight="1" x14ac:dyDescent="0.25">
      <c r="A22" s="342" t="s">
        <v>352</v>
      </c>
      <c r="B22" s="192" t="s">
        <v>353</v>
      </c>
      <c r="C22" s="172"/>
      <c r="D22" s="62" t="s">
        <v>16</v>
      </c>
      <c r="E22" s="60">
        <f>SUM(E23:E26)</f>
        <v>1074</v>
      </c>
      <c r="F22" s="60">
        <f>SUM(F23:F26)</f>
        <v>443.2</v>
      </c>
      <c r="G22" s="61">
        <f t="shared" si="0"/>
        <v>41.266294227188084</v>
      </c>
      <c r="H22" s="169" t="s">
        <v>354</v>
      </c>
      <c r="I22" s="253">
        <v>1</v>
      </c>
      <c r="J22" s="253">
        <v>1</v>
      </c>
      <c r="K22" s="253">
        <v>1</v>
      </c>
      <c r="L22" s="182"/>
      <c r="M22" s="187" t="s">
        <v>88</v>
      </c>
    </row>
    <row r="23" spans="1:13" x14ac:dyDescent="0.25">
      <c r="A23" s="343"/>
      <c r="B23" s="193"/>
      <c r="C23" s="172"/>
      <c r="D23" s="98" t="s">
        <v>18</v>
      </c>
      <c r="E23" s="99">
        <v>1074</v>
      </c>
      <c r="F23" s="99">
        <v>443.2</v>
      </c>
      <c r="G23" s="100">
        <f t="shared" si="0"/>
        <v>41.266294227188084</v>
      </c>
      <c r="H23" s="170"/>
      <c r="I23" s="254"/>
      <c r="J23" s="254"/>
      <c r="K23" s="254"/>
      <c r="L23" s="188"/>
      <c r="M23" s="266"/>
    </row>
    <row r="24" spans="1:13" x14ac:dyDescent="0.25">
      <c r="A24" s="343"/>
      <c r="B24" s="193"/>
      <c r="C24" s="172"/>
      <c r="D24" s="98" t="s">
        <v>19</v>
      </c>
      <c r="E24" s="99">
        <v>0</v>
      </c>
      <c r="F24" s="99">
        <v>0</v>
      </c>
      <c r="G24" s="100">
        <f t="shared" si="0"/>
        <v>0</v>
      </c>
      <c r="H24" s="170"/>
      <c r="I24" s="254"/>
      <c r="J24" s="254"/>
      <c r="K24" s="254"/>
      <c r="L24" s="188"/>
      <c r="M24" s="266"/>
    </row>
    <row r="25" spans="1:13" x14ac:dyDescent="0.25">
      <c r="A25" s="343"/>
      <c r="B25" s="193"/>
      <c r="C25" s="172"/>
      <c r="D25" s="98" t="s">
        <v>20</v>
      </c>
      <c r="E25" s="99">
        <v>0</v>
      </c>
      <c r="F25" s="99">
        <v>0</v>
      </c>
      <c r="G25" s="100">
        <f t="shared" si="0"/>
        <v>0</v>
      </c>
      <c r="H25" s="170"/>
      <c r="I25" s="254"/>
      <c r="J25" s="254"/>
      <c r="K25" s="254"/>
      <c r="L25" s="188"/>
      <c r="M25" s="266"/>
    </row>
    <row r="26" spans="1:13" x14ac:dyDescent="0.25">
      <c r="A26" s="344"/>
      <c r="B26" s="194"/>
      <c r="C26" s="172"/>
      <c r="D26" s="98" t="s">
        <v>21</v>
      </c>
      <c r="E26" s="99">
        <v>0</v>
      </c>
      <c r="F26" s="99">
        <v>0</v>
      </c>
      <c r="G26" s="100">
        <f t="shared" si="0"/>
        <v>0</v>
      </c>
      <c r="H26" s="171"/>
      <c r="I26" s="255"/>
      <c r="J26" s="255"/>
      <c r="K26" s="255"/>
      <c r="L26" s="183"/>
      <c r="M26" s="266"/>
    </row>
    <row r="27" spans="1:13" ht="15" customHeight="1" x14ac:dyDescent="0.25">
      <c r="A27" s="362" t="s">
        <v>355</v>
      </c>
      <c r="B27" s="192" t="s">
        <v>356</v>
      </c>
      <c r="C27" s="169"/>
      <c r="D27" s="62" t="s">
        <v>16</v>
      </c>
      <c r="E27" s="60">
        <f>SUM(E28:E31)</f>
        <v>6.43</v>
      </c>
      <c r="F27" s="60">
        <f>SUM(F28:F31)</f>
        <v>0</v>
      </c>
      <c r="G27" s="61">
        <f t="shared" si="0"/>
        <v>0</v>
      </c>
      <c r="H27" s="169" t="s">
        <v>357</v>
      </c>
      <c r="I27" s="359">
        <v>1</v>
      </c>
      <c r="J27" s="179">
        <v>0</v>
      </c>
      <c r="K27" s="359">
        <v>0</v>
      </c>
      <c r="L27" s="182"/>
      <c r="M27" s="187" t="s">
        <v>88</v>
      </c>
    </row>
    <row r="28" spans="1:13" x14ac:dyDescent="0.25">
      <c r="A28" s="362"/>
      <c r="B28" s="193"/>
      <c r="C28" s="170"/>
      <c r="D28" s="98" t="s">
        <v>18</v>
      </c>
      <c r="E28" s="99">
        <v>6.43</v>
      </c>
      <c r="F28" s="99">
        <v>0</v>
      </c>
      <c r="G28" s="100">
        <f t="shared" si="0"/>
        <v>0</v>
      </c>
      <c r="H28" s="170"/>
      <c r="I28" s="180"/>
      <c r="J28" s="180"/>
      <c r="K28" s="180"/>
      <c r="L28" s="188"/>
      <c r="M28" s="266"/>
    </row>
    <row r="29" spans="1:13" x14ac:dyDescent="0.25">
      <c r="A29" s="362"/>
      <c r="B29" s="193"/>
      <c r="C29" s="170"/>
      <c r="D29" s="98" t="s">
        <v>19</v>
      </c>
      <c r="E29" s="99">
        <v>0</v>
      </c>
      <c r="F29" s="99">
        <v>0</v>
      </c>
      <c r="G29" s="100">
        <f t="shared" si="0"/>
        <v>0</v>
      </c>
      <c r="H29" s="170"/>
      <c r="I29" s="180"/>
      <c r="J29" s="180"/>
      <c r="K29" s="180"/>
      <c r="L29" s="188"/>
      <c r="M29" s="266"/>
    </row>
    <row r="30" spans="1:13" ht="19.149999999999999" customHeight="1" x14ac:dyDescent="0.25">
      <c r="A30" s="362"/>
      <c r="B30" s="193"/>
      <c r="C30" s="170"/>
      <c r="D30" s="98" t="s">
        <v>20</v>
      </c>
      <c r="E30" s="99">
        <v>0</v>
      </c>
      <c r="F30" s="99">
        <v>0</v>
      </c>
      <c r="G30" s="100">
        <f t="shared" si="0"/>
        <v>0</v>
      </c>
      <c r="H30" s="170"/>
      <c r="I30" s="180"/>
      <c r="J30" s="180"/>
      <c r="K30" s="180"/>
      <c r="L30" s="188"/>
      <c r="M30" s="266"/>
    </row>
    <row r="31" spans="1:13" ht="21.6" customHeight="1" x14ac:dyDescent="0.25">
      <c r="A31" s="362"/>
      <c r="B31" s="194"/>
      <c r="C31" s="171"/>
      <c r="D31" s="98" t="s">
        <v>21</v>
      </c>
      <c r="E31" s="99">
        <v>0</v>
      </c>
      <c r="F31" s="99">
        <v>0</v>
      </c>
      <c r="G31" s="100">
        <f t="shared" si="0"/>
        <v>0</v>
      </c>
      <c r="H31" s="171"/>
      <c r="I31" s="181"/>
      <c r="J31" s="181"/>
      <c r="K31" s="181"/>
      <c r="L31" s="188"/>
      <c r="M31" s="266"/>
    </row>
    <row r="32" spans="1:13" ht="15" customHeight="1" x14ac:dyDescent="0.25">
      <c r="A32" s="362" t="s">
        <v>358</v>
      </c>
      <c r="B32" s="192" t="s">
        <v>359</v>
      </c>
      <c r="C32" s="169"/>
      <c r="D32" s="62" t="s">
        <v>16</v>
      </c>
      <c r="E32" s="60">
        <f>SUM(E33:E36)</f>
        <v>1112</v>
      </c>
      <c r="F32" s="60">
        <f>SUM(F33:F36)</f>
        <v>538.79</v>
      </c>
      <c r="G32" s="61">
        <f t="shared" si="0"/>
        <v>48.452338129496397</v>
      </c>
      <c r="H32" s="169" t="s">
        <v>360</v>
      </c>
      <c r="I32" s="179">
        <v>320</v>
      </c>
      <c r="J32" s="179">
        <v>125</v>
      </c>
      <c r="K32" s="360">
        <f>J32/I32</f>
        <v>0.390625</v>
      </c>
      <c r="L32" s="182"/>
      <c r="M32" s="182"/>
    </row>
    <row r="33" spans="1:13" x14ac:dyDescent="0.25">
      <c r="A33" s="362"/>
      <c r="B33" s="193"/>
      <c r="C33" s="170"/>
      <c r="D33" s="98" t="s">
        <v>18</v>
      </c>
      <c r="E33" s="99">
        <v>0</v>
      </c>
      <c r="F33" s="99">
        <v>0</v>
      </c>
      <c r="G33" s="100">
        <f t="shared" si="0"/>
        <v>0</v>
      </c>
      <c r="H33" s="170"/>
      <c r="I33" s="180"/>
      <c r="J33" s="180"/>
      <c r="K33" s="368"/>
      <c r="L33" s="188"/>
      <c r="M33" s="188"/>
    </row>
    <row r="34" spans="1:13" x14ac:dyDescent="0.25">
      <c r="A34" s="362"/>
      <c r="B34" s="193"/>
      <c r="C34" s="170"/>
      <c r="D34" s="98" t="s">
        <v>19</v>
      </c>
      <c r="E34" s="99">
        <v>1112</v>
      </c>
      <c r="F34" s="99">
        <f>538.78+0.01</f>
        <v>538.79</v>
      </c>
      <c r="G34" s="100">
        <f t="shared" si="0"/>
        <v>48.452338129496397</v>
      </c>
      <c r="H34" s="170"/>
      <c r="I34" s="180"/>
      <c r="J34" s="180"/>
      <c r="K34" s="368"/>
      <c r="L34" s="188"/>
      <c r="M34" s="188"/>
    </row>
    <row r="35" spans="1:13" x14ac:dyDescent="0.25">
      <c r="A35" s="362"/>
      <c r="B35" s="193"/>
      <c r="C35" s="170"/>
      <c r="D35" s="98" t="s">
        <v>20</v>
      </c>
      <c r="E35" s="99">
        <v>0</v>
      </c>
      <c r="F35" s="99">
        <v>0</v>
      </c>
      <c r="G35" s="100">
        <f t="shared" si="0"/>
        <v>0</v>
      </c>
      <c r="H35" s="170"/>
      <c r="I35" s="180"/>
      <c r="J35" s="180"/>
      <c r="K35" s="368"/>
      <c r="L35" s="188"/>
      <c r="M35" s="188"/>
    </row>
    <row r="36" spans="1:13" x14ac:dyDescent="0.25">
      <c r="A36" s="362"/>
      <c r="B36" s="194"/>
      <c r="C36" s="171"/>
      <c r="D36" s="98" t="s">
        <v>21</v>
      </c>
      <c r="E36" s="99">
        <v>0</v>
      </c>
      <c r="F36" s="99">
        <v>0</v>
      </c>
      <c r="G36" s="100">
        <f t="shared" si="0"/>
        <v>0</v>
      </c>
      <c r="H36" s="171"/>
      <c r="I36" s="181"/>
      <c r="J36" s="181"/>
      <c r="K36" s="369"/>
      <c r="L36" s="188"/>
      <c r="M36" s="183"/>
    </row>
    <row r="37" spans="1:13" ht="15" customHeight="1" x14ac:dyDescent="0.25">
      <c r="A37" s="362" t="s">
        <v>361</v>
      </c>
      <c r="B37" s="192" t="s">
        <v>362</v>
      </c>
      <c r="C37" s="169"/>
      <c r="D37" s="62" t="s">
        <v>16</v>
      </c>
      <c r="E37" s="60">
        <f>SUM(E38:E41)</f>
        <v>0</v>
      </c>
      <c r="F37" s="60">
        <f>SUM(F38:F41)</f>
        <v>0</v>
      </c>
      <c r="G37" s="61">
        <f t="shared" si="0"/>
        <v>0</v>
      </c>
      <c r="H37" s="169" t="s">
        <v>363</v>
      </c>
      <c r="I37" s="262"/>
      <c r="J37" s="262"/>
      <c r="K37" s="262"/>
      <c r="L37" s="182"/>
      <c r="M37" s="182"/>
    </row>
    <row r="38" spans="1:13" x14ac:dyDescent="0.25">
      <c r="A38" s="362"/>
      <c r="B38" s="193"/>
      <c r="C38" s="170"/>
      <c r="D38" s="98" t="s">
        <v>18</v>
      </c>
      <c r="E38" s="99">
        <v>0</v>
      </c>
      <c r="F38" s="99">
        <v>0</v>
      </c>
      <c r="G38" s="100">
        <f t="shared" si="0"/>
        <v>0</v>
      </c>
      <c r="H38" s="170"/>
      <c r="I38" s="254"/>
      <c r="J38" s="254"/>
      <c r="K38" s="254"/>
      <c r="L38" s="188"/>
      <c r="M38" s="188"/>
    </row>
    <row r="39" spans="1:13" x14ac:dyDescent="0.25">
      <c r="A39" s="362"/>
      <c r="B39" s="193"/>
      <c r="C39" s="170"/>
      <c r="D39" s="98" t="s">
        <v>19</v>
      </c>
      <c r="E39" s="99">
        <v>0</v>
      </c>
      <c r="F39" s="99">
        <v>0</v>
      </c>
      <c r="G39" s="100">
        <f t="shared" si="0"/>
        <v>0</v>
      </c>
      <c r="H39" s="170"/>
      <c r="I39" s="254"/>
      <c r="J39" s="254"/>
      <c r="K39" s="254"/>
      <c r="L39" s="188"/>
      <c r="M39" s="188"/>
    </row>
    <row r="40" spans="1:13" x14ac:dyDescent="0.25">
      <c r="A40" s="362"/>
      <c r="B40" s="193"/>
      <c r="C40" s="170"/>
      <c r="D40" s="98" t="s">
        <v>20</v>
      </c>
      <c r="E40" s="99">
        <v>0</v>
      </c>
      <c r="F40" s="99">
        <v>0</v>
      </c>
      <c r="G40" s="100">
        <f t="shared" si="0"/>
        <v>0</v>
      </c>
      <c r="H40" s="170"/>
      <c r="I40" s="254"/>
      <c r="J40" s="254"/>
      <c r="K40" s="254"/>
      <c r="L40" s="188"/>
      <c r="M40" s="188"/>
    </row>
    <row r="41" spans="1:13" x14ac:dyDescent="0.25">
      <c r="A41" s="362"/>
      <c r="B41" s="194"/>
      <c r="C41" s="171"/>
      <c r="D41" s="98" t="s">
        <v>21</v>
      </c>
      <c r="E41" s="99">
        <v>0</v>
      </c>
      <c r="F41" s="99">
        <v>0</v>
      </c>
      <c r="G41" s="100">
        <f t="shared" si="0"/>
        <v>0</v>
      </c>
      <c r="H41" s="171"/>
      <c r="I41" s="255"/>
      <c r="J41" s="255"/>
      <c r="K41" s="255"/>
      <c r="L41" s="188"/>
      <c r="M41" s="188"/>
    </row>
    <row r="42" spans="1:13" ht="15" customHeight="1" x14ac:dyDescent="0.25">
      <c r="A42" s="362" t="s">
        <v>364</v>
      </c>
      <c r="B42" s="192" t="s">
        <v>365</v>
      </c>
      <c r="C42" s="169"/>
      <c r="D42" s="62" t="s">
        <v>16</v>
      </c>
      <c r="E42" s="60">
        <f>SUM(E43:E46)</f>
        <v>6</v>
      </c>
      <c r="F42" s="60">
        <f>SUM(F43:F46)</f>
        <v>0</v>
      </c>
      <c r="G42" s="61">
        <f t="shared" si="0"/>
        <v>0</v>
      </c>
      <c r="H42" s="169" t="s">
        <v>366</v>
      </c>
      <c r="I42" s="262">
        <v>1</v>
      </c>
      <c r="J42" s="262">
        <v>0</v>
      </c>
      <c r="K42" s="253">
        <v>0</v>
      </c>
      <c r="L42" s="182"/>
      <c r="M42" s="187" t="s">
        <v>88</v>
      </c>
    </row>
    <row r="43" spans="1:13" x14ac:dyDescent="0.25">
      <c r="A43" s="362"/>
      <c r="B43" s="193"/>
      <c r="C43" s="170"/>
      <c r="D43" s="98" t="s">
        <v>18</v>
      </c>
      <c r="E43" s="99">
        <v>6</v>
      </c>
      <c r="F43" s="99">
        <v>0</v>
      </c>
      <c r="G43" s="100">
        <f t="shared" si="0"/>
        <v>0</v>
      </c>
      <c r="H43" s="170"/>
      <c r="I43" s="254"/>
      <c r="J43" s="254"/>
      <c r="K43" s="254"/>
      <c r="L43" s="188"/>
      <c r="M43" s="266"/>
    </row>
    <row r="44" spans="1:13" x14ac:dyDescent="0.25">
      <c r="A44" s="362"/>
      <c r="B44" s="193"/>
      <c r="C44" s="170"/>
      <c r="D44" s="98" t="s">
        <v>19</v>
      </c>
      <c r="E44" s="99">
        <v>0</v>
      </c>
      <c r="F44" s="99">
        <v>0</v>
      </c>
      <c r="G44" s="100">
        <f t="shared" si="0"/>
        <v>0</v>
      </c>
      <c r="H44" s="170"/>
      <c r="I44" s="254"/>
      <c r="J44" s="254"/>
      <c r="K44" s="254"/>
      <c r="L44" s="188"/>
      <c r="M44" s="266"/>
    </row>
    <row r="45" spans="1:13" x14ac:dyDescent="0.25">
      <c r="A45" s="362"/>
      <c r="B45" s="193"/>
      <c r="C45" s="170"/>
      <c r="D45" s="98" t="s">
        <v>20</v>
      </c>
      <c r="E45" s="99">
        <v>0</v>
      </c>
      <c r="F45" s="99">
        <f>F50+F55+F60</f>
        <v>0</v>
      </c>
      <c r="G45" s="100">
        <f t="shared" si="0"/>
        <v>0</v>
      </c>
      <c r="H45" s="170"/>
      <c r="I45" s="254"/>
      <c r="J45" s="254"/>
      <c r="K45" s="254"/>
      <c r="L45" s="188"/>
      <c r="M45" s="266"/>
    </row>
    <row r="46" spans="1:13" x14ac:dyDescent="0.25">
      <c r="A46" s="362"/>
      <c r="B46" s="194"/>
      <c r="C46" s="171"/>
      <c r="D46" s="98" t="s">
        <v>21</v>
      </c>
      <c r="E46" s="99">
        <v>0</v>
      </c>
      <c r="F46" s="99">
        <v>0</v>
      </c>
      <c r="G46" s="100">
        <f t="shared" si="0"/>
        <v>0</v>
      </c>
      <c r="H46" s="171"/>
      <c r="I46" s="255"/>
      <c r="J46" s="255"/>
      <c r="K46" s="255"/>
      <c r="L46" s="188"/>
      <c r="M46" s="266"/>
    </row>
    <row r="47" spans="1:13" ht="15" customHeight="1" x14ac:dyDescent="0.25">
      <c r="A47" s="362" t="s">
        <v>367</v>
      </c>
      <c r="B47" s="192" t="s">
        <v>368</v>
      </c>
      <c r="C47" s="169"/>
      <c r="D47" s="62" t="s">
        <v>16</v>
      </c>
      <c r="E47" s="60">
        <f>SUM(E48:E51)</f>
        <v>496.7</v>
      </c>
      <c r="F47" s="60">
        <f>SUM(F48:F51)</f>
        <v>179.31</v>
      </c>
      <c r="G47" s="61">
        <f t="shared" si="0"/>
        <v>36.100261727400849</v>
      </c>
      <c r="H47" s="169" t="s">
        <v>369</v>
      </c>
      <c r="I47" s="253">
        <v>1</v>
      </c>
      <c r="J47" s="253">
        <v>1</v>
      </c>
      <c r="K47" s="365">
        <v>1</v>
      </c>
      <c r="L47" s="182"/>
      <c r="M47" s="189" t="s">
        <v>370</v>
      </c>
    </row>
    <row r="48" spans="1:13" x14ac:dyDescent="0.25">
      <c r="A48" s="362"/>
      <c r="B48" s="193"/>
      <c r="C48" s="170"/>
      <c r="D48" s="98" t="s">
        <v>18</v>
      </c>
      <c r="E48" s="99">
        <v>0</v>
      </c>
      <c r="F48" s="99">
        <v>0</v>
      </c>
      <c r="G48" s="100">
        <f t="shared" si="0"/>
        <v>0</v>
      </c>
      <c r="H48" s="170"/>
      <c r="I48" s="254"/>
      <c r="J48" s="254"/>
      <c r="K48" s="366"/>
      <c r="L48" s="188"/>
      <c r="M48" s="190"/>
    </row>
    <row r="49" spans="1:17" x14ac:dyDescent="0.25">
      <c r="A49" s="362"/>
      <c r="B49" s="193"/>
      <c r="C49" s="170"/>
      <c r="D49" s="98" t="s">
        <v>19</v>
      </c>
      <c r="E49" s="99">
        <v>496.7</v>
      </c>
      <c r="F49" s="99">
        <v>179.31</v>
      </c>
      <c r="G49" s="100">
        <f t="shared" si="0"/>
        <v>36.100261727400849</v>
      </c>
      <c r="H49" s="170"/>
      <c r="I49" s="254"/>
      <c r="J49" s="254"/>
      <c r="K49" s="366"/>
      <c r="L49" s="188"/>
      <c r="M49" s="190"/>
    </row>
    <row r="50" spans="1:17" ht="15.75" x14ac:dyDescent="0.25">
      <c r="A50" s="362"/>
      <c r="B50" s="193"/>
      <c r="C50" s="170"/>
      <c r="D50" s="98" t="s">
        <v>20</v>
      </c>
      <c r="E50" s="99">
        <v>0</v>
      </c>
      <c r="F50" s="99">
        <v>0</v>
      </c>
      <c r="G50" s="100">
        <f t="shared" si="0"/>
        <v>0</v>
      </c>
      <c r="H50" s="170"/>
      <c r="I50" s="254"/>
      <c r="J50" s="254"/>
      <c r="K50" s="366"/>
      <c r="L50" s="188"/>
      <c r="M50" s="190"/>
      <c r="Q50" s="101"/>
    </row>
    <row r="51" spans="1:17" x14ac:dyDescent="0.25">
      <c r="A51" s="362"/>
      <c r="B51" s="194"/>
      <c r="C51" s="171"/>
      <c r="D51" s="98" t="s">
        <v>21</v>
      </c>
      <c r="E51" s="99">
        <v>0</v>
      </c>
      <c r="F51" s="99">
        <v>0</v>
      </c>
      <c r="G51" s="100">
        <f t="shared" si="0"/>
        <v>0</v>
      </c>
      <c r="H51" s="171"/>
      <c r="I51" s="255"/>
      <c r="J51" s="255"/>
      <c r="K51" s="367"/>
      <c r="L51" s="188"/>
      <c r="M51" s="191"/>
    </row>
    <row r="52" spans="1:17" ht="15" customHeight="1" x14ac:dyDescent="0.25">
      <c r="A52" s="362" t="s">
        <v>371</v>
      </c>
      <c r="B52" s="192" t="s">
        <v>372</v>
      </c>
      <c r="C52" s="169"/>
      <c r="D52" s="62" t="s">
        <v>16</v>
      </c>
      <c r="E52" s="60">
        <f>SUM(E53:E56)</f>
        <v>1.1000000000000001</v>
      </c>
      <c r="F52" s="60">
        <f>SUM(F53:F56)</f>
        <v>0</v>
      </c>
      <c r="G52" s="61">
        <f t="shared" si="0"/>
        <v>0</v>
      </c>
      <c r="H52" s="192" t="s">
        <v>372</v>
      </c>
      <c r="I52" s="179">
        <v>1</v>
      </c>
      <c r="J52" s="179">
        <v>0</v>
      </c>
      <c r="K52" s="359">
        <v>0</v>
      </c>
      <c r="L52" s="169"/>
      <c r="M52" s="187" t="s">
        <v>88</v>
      </c>
    </row>
    <row r="53" spans="1:17" x14ac:dyDescent="0.25">
      <c r="A53" s="362"/>
      <c r="B53" s="193"/>
      <c r="C53" s="170"/>
      <c r="D53" s="98" t="s">
        <v>18</v>
      </c>
      <c r="E53" s="99">
        <v>0</v>
      </c>
      <c r="F53" s="99">
        <v>0</v>
      </c>
      <c r="G53" s="100">
        <f t="shared" si="0"/>
        <v>0</v>
      </c>
      <c r="H53" s="193"/>
      <c r="I53" s="180"/>
      <c r="J53" s="180"/>
      <c r="K53" s="180"/>
      <c r="L53" s="170"/>
      <c r="M53" s="266"/>
    </row>
    <row r="54" spans="1:17" x14ac:dyDescent="0.25">
      <c r="A54" s="362"/>
      <c r="B54" s="193"/>
      <c r="C54" s="170"/>
      <c r="D54" s="98" t="s">
        <v>19</v>
      </c>
      <c r="E54" s="99">
        <v>1.1000000000000001</v>
      </c>
      <c r="F54" s="99">
        <v>0</v>
      </c>
      <c r="G54" s="100">
        <f t="shared" si="0"/>
        <v>0</v>
      </c>
      <c r="H54" s="193"/>
      <c r="I54" s="180"/>
      <c r="J54" s="180"/>
      <c r="K54" s="180"/>
      <c r="L54" s="170"/>
      <c r="M54" s="266"/>
    </row>
    <row r="55" spans="1:17" x14ac:dyDescent="0.25">
      <c r="A55" s="362"/>
      <c r="B55" s="193"/>
      <c r="C55" s="170"/>
      <c r="D55" s="98" t="s">
        <v>20</v>
      </c>
      <c r="E55" s="99">
        <v>0</v>
      </c>
      <c r="F55" s="99">
        <v>0</v>
      </c>
      <c r="G55" s="100">
        <f t="shared" si="0"/>
        <v>0</v>
      </c>
      <c r="H55" s="193"/>
      <c r="I55" s="180"/>
      <c r="J55" s="180"/>
      <c r="K55" s="180"/>
      <c r="L55" s="170"/>
      <c r="M55" s="266"/>
    </row>
    <row r="56" spans="1:17" x14ac:dyDescent="0.25">
      <c r="A56" s="362"/>
      <c r="B56" s="194"/>
      <c r="C56" s="171"/>
      <c r="D56" s="98" t="s">
        <v>21</v>
      </c>
      <c r="E56" s="99">
        <v>0</v>
      </c>
      <c r="F56" s="99">
        <v>0</v>
      </c>
      <c r="G56" s="100">
        <f t="shared" si="0"/>
        <v>0</v>
      </c>
      <c r="H56" s="194"/>
      <c r="I56" s="181"/>
      <c r="J56" s="181"/>
      <c r="K56" s="181"/>
      <c r="L56" s="170"/>
      <c r="M56" s="266"/>
    </row>
    <row r="57" spans="1:17" ht="15" customHeight="1" x14ac:dyDescent="0.25">
      <c r="A57" s="362" t="s">
        <v>373</v>
      </c>
      <c r="B57" s="192" t="s">
        <v>374</v>
      </c>
      <c r="C57" s="169"/>
      <c r="D57" s="62" t="s">
        <v>16</v>
      </c>
      <c r="E57" s="60">
        <f>SUM(E58:E61)</f>
        <v>30.8</v>
      </c>
      <c r="F57" s="60">
        <f>SUM(F58:F61)</f>
        <v>0</v>
      </c>
      <c r="G57" s="61">
        <f t="shared" si="0"/>
        <v>0</v>
      </c>
      <c r="H57" s="169" t="s">
        <v>375</v>
      </c>
      <c r="I57" s="359">
        <v>1</v>
      </c>
      <c r="J57" s="179">
        <v>0</v>
      </c>
      <c r="K57" s="359">
        <v>0</v>
      </c>
      <c r="L57" s="182"/>
      <c r="M57" s="187" t="s">
        <v>88</v>
      </c>
    </row>
    <row r="58" spans="1:17" x14ac:dyDescent="0.25">
      <c r="A58" s="362"/>
      <c r="B58" s="193"/>
      <c r="C58" s="170"/>
      <c r="D58" s="98" t="s">
        <v>18</v>
      </c>
      <c r="E58" s="99">
        <v>30.8</v>
      </c>
      <c r="F58" s="99">
        <v>0</v>
      </c>
      <c r="G58" s="100">
        <f t="shared" si="0"/>
        <v>0</v>
      </c>
      <c r="H58" s="170"/>
      <c r="I58" s="180"/>
      <c r="J58" s="180"/>
      <c r="K58" s="180"/>
      <c r="L58" s="188"/>
      <c r="M58" s="266"/>
    </row>
    <row r="59" spans="1:17" x14ac:dyDescent="0.25">
      <c r="A59" s="362"/>
      <c r="B59" s="193"/>
      <c r="C59" s="170"/>
      <c r="D59" s="98" t="s">
        <v>19</v>
      </c>
      <c r="E59" s="99">
        <v>0</v>
      </c>
      <c r="F59" s="99">
        <v>0</v>
      </c>
      <c r="G59" s="100">
        <f t="shared" si="0"/>
        <v>0</v>
      </c>
      <c r="H59" s="170"/>
      <c r="I59" s="180"/>
      <c r="J59" s="180"/>
      <c r="K59" s="180"/>
      <c r="L59" s="188"/>
      <c r="M59" s="266"/>
    </row>
    <row r="60" spans="1:17" x14ac:dyDescent="0.25">
      <c r="A60" s="362"/>
      <c r="B60" s="193"/>
      <c r="C60" s="170"/>
      <c r="D60" s="98" t="s">
        <v>20</v>
      </c>
      <c r="E60" s="99">
        <v>0</v>
      </c>
      <c r="F60" s="99">
        <v>0</v>
      </c>
      <c r="G60" s="100">
        <f t="shared" si="0"/>
        <v>0</v>
      </c>
      <c r="H60" s="170"/>
      <c r="I60" s="180"/>
      <c r="J60" s="180"/>
      <c r="K60" s="180"/>
      <c r="L60" s="188"/>
      <c r="M60" s="266"/>
    </row>
    <row r="61" spans="1:17" x14ac:dyDescent="0.25">
      <c r="A61" s="362"/>
      <c r="B61" s="194"/>
      <c r="C61" s="171"/>
      <c r="D61" s="98" t="s">
        <v>21</v>
      </c>
      <c r="E61" s="99">
        <v>0</v>
      </c>
      <c r="F61" s="99">
        <v>0</v>
      </c>
      <c r="G61" s="100">
        <f t="shared" si="0"/>
        <v>0</v>
      </c>
      <c r="H61" s="171"/>
      <c r="I61" s="181"/>
      <c r="J61" s="181"/>
      <c r="K61" s="181"/>
      <c r="L61" s="183"/>
      <c r="M61" s="266"/>
    </row>
    <row r="62" spans="1:17" x14ac:dyDescent="0.25">
      <c r="A62" s="342" t="s">
        <v>376</v>
      </c>
      <c r="B62" s="192" t="s">
        <v>377</v>
      </c>
      <c r="C62" s="169"/>
      <c r="D62" s="62" t="s">
        <v>16</v>
      </c>
      <c r="E62" s="60">
        <f>SUM(E63:E66)</f>
        <v>17363.36</v>
      </c>
      <c r="F62" s="60">
        <f>SUM(F63:F66)</f>
        <v>9027.9</v>
      </c>
      <c r="G62" s="61">
        <f t="shared" si="0"/>
        <v>51.993968909243371</v>
      </c>
      <c r="H62" s="169" t="s">
        <v>378</v>
      </c>
      <c r="I62" s="47"/>
      <c r="J62" s="179">
        <v>1</v>
      </c>
      <c r="K62" s="359">
        <v>1</v>
      </c>
      <c r="M62" s="182"/>
    </row>
    <row r="63" spans="1:17" x14ac:dyDescent="0.25">
      <c r="A63" s="340"/>
      <c r="B63" s="193"/>
      <c r="C63" s="363"/>
      <c r="D63" s="98" t="s">
        <v>18</v>
      </c>
      <c r="E63" s="99">
        <v>0</v>
      </c>
      <c r="F63" s="99">
        <v>0</v>
      </c>
      <c r="G63" s="100">
        <f t="shared" si="0"/>
        <v>0</v>
      </c>
      <c r="H63" s="170"/>
      <c r="I63" s="47"/>
      <c r="J63" s="363"/>
      <c r="K63" s="363"/>
      <c r="M63" s="185"/>
    </row>
    <row r="64" spans="1:17" x14ac:dyDescent="0.25">
      <c r="A64" s="340"/>
      <c r="B64" s="193"/>
      <c r="C64" s="363"/>
      <c r="D64" s="98" t="s">
        <v>19</v>
      </c>
      <c r="E64" s="99">
        <v>0</v>
      </c>
      <c r="F64" s="99">
        <v>0</v>
      </c>
      <c r="G64" s="100">
        <f t="shared" si="0"/>
        <v>0</v>
      </c>
      <c r="H64" s="170"/>
      <c r="I64" s="47">
        <v>1</v>
      </c>
      <c r="J64" s="363"/>
      <c r="K64" s="363"/>
      <c r="M64" s="185"/>
    </row>
    <row r="65" spans="1:14" x14ac:dyDescent="0.25">
      <c r="A65" s="340"/>
      <c r="B65" s="193"/>
      <c r="C65" s="363"/>
      <c r="D65" s="98" t="s">
        <v>20</v>
      </c>
      <c r="E65" s="99">
        <v>17363.36</v>
      </c>
      <c r="F65" s="99">
        <v>9027.9</v>
      </c>
      <c r="G65" s="100">
        <f t="shared" si="0"/>
        <v>51.993968909243371</v>
      </c>
      <c r="H65" s="170"/>
      <c r="I65" s="47"/>
      <c r="J65" s="363"/>
      <c r="K65" s="363"/>
      <c r="M65" s="185"/>
    </row>
    <row r="66" spans="1:14" x14ac:dyDescent="0.25">
      <c r="A66" s="341"/>
      <c r="B66" s="194"/>
      <c r="C66" s="364"/>
      <c r="D66" s="98" t="s">
        <v>21</v>
      </c>
      <c r="E66" s="99">
        <v>0</v>
      </c>
      <c r="F66" s="99">
        <v>0</v>
      </c>
      <c r="G66" s="100">
        <f t="shared" si="0"/>
        <v>0</v>
      </c>
      <c r="H66" s="171"/>
      <c r="I66" s="47"/>
      <c r="J66" s="364"/>
      <c r="K66" s="364"/>
      <c r="M66" s="186"/>
    </row>
    <row r="67" spans="1:14" ht="15" customHeight="1" x14ac:dyDescent="0.25">
      <c r="A67" s="362" t="s">
        <v>379</v>
      </c>
      <c r="B67" s="192" t="s">
        <v>380</v>
      </c>
      <c r="C67" s="169"/>
      <c r="D67" s="62" t="s">
        <v>16</v>
      </c>
      <c r="E67" s="60">
        <f>SUM(E68:E71)</f>
        <v>163</v>
      </c>
      <c r="F67" s="60">
        <f>SUM(F68:F71)</f>
        <v>0</v>
      </c>
      <c r="G67" s="61">
        <f t="shared" si="0"/>
        <v>0</v>
      </c>
      <c r="H67" s="169" t="s">
        <v>381</v>
      </c>
      <c r="I67" s="359">
        <v>1</v>
      </c>
      <c r="J67" s="179">
        <v>0</v>
      </c>
      <c r="K67" s="359">
        <v>0</v>
      </c>
      <c r="L67" s="184"/>
      <c r="M67" s="187" t="s">
        <v>88</v>
      </c>
    </row>
    <row r="68" spans="1:14" x14ac:dyDescent="0.25">
      <c r="A68" s="362"/>
      <c r="B68" s="363"/>
      <c r="C68" s="170"/>
      <c r="D68" s="98" t="s">
        <v>18</v>
      </c>
      <c r="E68" s="99">
        <v>0</v>
      </c>
      <c r="F68" s="99">
        <v>0</v>
      </c>
      <c r="G68" s="100">
        <f t="shared" si="0"/>
        <v>0</v>
      </c>
      <c r="H68" s="363"/>
      <c r="I68" s="180"/>
      <c r="J68" s="180"/>
      <c r="K68" s="180"/>
      <c r="L68" s="184"/>
      <c r="M68" s="266"/>
    </row>
    <row r="69" spans="1:14" x14ac:dyDescent="0.25">
      <c r="A69" s="362"/>
      <c r="B69" s="363"/>
      <c r="C69" s="170"/>
      <c r="D69" s="98" t="s">
        <v>19</v>
      </c>
      <c r="E69" s="99">
        <v>163</v>
      </c>
      <c r="F69" s="99">
        <v>0</v>
      </c>
      <c r="G69" s="100">
        <f t="shared" si="0"/>
        <v>0</v>
      </c>
      <c r="H69" s="363"/>
      <c r="I69" s="180"/>
      <c r="J69" s="180"/>
      <c r="K69" s="180"/>
      <c r="L69" s="184"/>
      <c r="M69" s="266"/>
    </row>
    <row r="70" spans="1:14" x14ac:dyDescent="0.25">
      <c r="A70" s="362"/>
      <c r="B70" s="363"/>
      <c r="C70" s="170"/>
      <c r="D70" s="98" t="s">
        <v>20</v>
      </c>
      <c r="E70" s="99">
        <v>0</v>
      </c>
      <c r="F70" s="99">
        <v>0</v>
      </c>
      <c r="G70" s="100">
        <f t="shared" si="0"/>
        <v>0</v>
      </c>
      <c r="H70" s="363"/>
      <c r="I70" s="180"/>
      <c r="J70" s="180"/>
      <c r="K70" s="180"/>
      <c r="L70" s="184"/>
      <c r="M70" s="266"/>
    </row>
    <row r="71" spans="1:14" x14ac:dyDescent="0.25">
      <c r="A71" s="362"/>
      <c r="B71" s="364"/>
      <c r="C71" s="171"/>
      <c r="D71" s="98" t="s">
        <v>21</v>
      </c>
      <c r="E71" s="99">
        <v>0</v>
      </c>
      <c r="F71" s="99">
        <v>0</v>
      </c>
      <c r="G71" s="100">
        <f t="shared" ref="G71" si="4">IF(F71&gt;0,(F71/E71)*100,0)</f>
        <v>0</v>
      </c>
      <c r="H71" s="364"/>
      <c r="I71" s="181"/>
      <c r="J71" s="181"/>
      <c r="K71" s="181"/>
      <c r="L71" s="184"/>
      <c r="M71" s="266"/>
    </row>
    <row r="72" spans="1:14" ht="14.45" customHeight="1" x14ac:dyDescent="0.25">
      <c r="A72" s="323" t="s">
        <v>45</v>
      </c>
      <c r="B72" s="356" t="s">
        <v>382</v>
      </c>
      <c r="C72" s="169"/>
      <c r="D72" s="95" t="s">
        <v>16</v>
      </c>
      <c r="E72" s="96">
        <f t="shared" ref="E72:F75" si="5">E82+E87+E92</f>
        <v>11184.71</v>
      </c>
      <c r="F72" s="96">
        <f t="shared" si="5"/>
        <v>6217.4</v>
      </c>
      <c r="G72" s="96">
        <f t="shared" ref="G72:G76" si="6">G82+G87</f>
        <v>77.777777777777786</v>
      </c>
      <c r="H72" s="169"/>
      <c r="I72" s="179"/>
      <c r="J72" s="179"/>
      <c r="K72" s="336"/>
      <c r="L72" s="169" t="s">
        <v>383</v>
      </c>
      <c r="M72" s="182"/>
      <c r="N72" s="48">
        <v>201</v>
      </c>
    </row>
    <row r="73" spans="1:14" x14ac:dyDescent="0.25">
      <c r="A73" s="324"/>
      <c r="B73" s="361"/>
      <c r="C73" s="170"/>
      <c r="D73" s="95" t="s">
        <v>18</v>
      </c>
      <c r="E73" s="96">
        <f t="shared" si="5"/>
        <v>0</v>
      </c>
      <c r="F73" s="96">
        <f t="shared" si="5"/>
        <v>0</v>
      </c>
      <c r="G73" s="96">
        <f t="shared" si="6"/>
        <v>0</v>
      </c>
      <c r="H73" s="170"/>
      <c r="I73" s="180"/>
      <c r="J73" s="180"/>
      <c r="K73" s="337"/>
      <c r="L73" s="170"/>
      <c r="M73" s="188"/>
    </row>
    <row r="74" spans="1:14" x14ac:dyDescent="0.25">
      <c r="A74" s="324"/>
      <c r="B74" s="361"/>
      <c r="C74" s="170"/>
      <c r="D74" s="95" t="s">
        <v>19</v>
      </c>
      <c r="E74" s="96">
        <f t="shared" si="5"/>
        <v>0</v>
      </c>
      <c r="F74" s="96">
        <f t="shared" si="5"/>
        <v>0</v>
      </c>
      <c r="G74" s="96">
        <f t="shared" si="6"/>
        <v>0</v>
      </c>
      <c r="H74" s="170"/>
      <c r="I74" s="180"/>
      <c r="J74" s="180"/>
      <c r="K74" s="337"/>
      <c r="L74" s="170"/>
      <c r="M74" s="188"/>
    </row>
    <row r="75" spans="1:14" x14ac:dyDescent="0.25">
      <c r="A75" s="324"/>
      <c r="B75" s="361"/>
      <c r="C75" s="170"/>
      <c r="D75" s="95" t="s">
        <v>20</v>
      </c>
      <c r="E75" s="96">
        <f t="shared" si="5"/>
        <v>11184.71</v>
      </c>
      <c r="F75" s="96">
        <f t="shared" si="5"/>
        <v>6217.4</v>
      </c>
      <c r="G75" s="96">
        <f t="shared" si="6"/>
        <v>77.777777777777786</v>
      </c>
      <c r="H75" s="170"/>
      <c r="I75" s="180"/>
      <c r="J75" s="180"/>
      <c r="K75" s="337"/>
      <c r="L75" s="170"/>
      <c r="M75" s="188"/>
    </row>
    <row r="76" spans="1:14" ht="12" customHeight="1" x14ac:dyDescent="0.25">
      <c r="A76" s="324"/>
      <c r="B76" s="361"/>
      <c r="C76" s="170"/>
      <c r="D76" s="102" t="s">
        <v>21</v>
      </c>
      <c r="E76" s="96">
        <f>E81+E101+E96</f>
        <v>0</v>
      </c>
      <c r="F76" s="96">
        <f t="shared" ref="F76" si="7">F81+F101+F96</f>
        <v>0</v>
      </c>
      <c r="G76" s="96">
        <f t="shared" si="6"/>
        <v>0</v>
      </c>
      <c r="H76" s="171"/>
      <c r="I76" s="181"/>
      <c r="J76" s="181"/>
      <c r="K76" s="338"/>
      <c r="L76" s="170"/>
      <c r="M76" s="188"/>
    </row>
    <row r="77" spans="1:14" ht="15" customHeight="1" x14ac:dyDescent="0.25">
      <c r="A77" s="323" t="s">
        <v>197</v>
      </c>
      <c r="B77" s="192" t="s">
        <v>384</v>
      </c>
      <c r="C77" s="169"/>
      <c r="D77" s="62" t="s">
        <v>16</v>
      </c>
      <c r="E77" s="60">
        <f>SUM(E78:E81)</f>
        <v>11184.71</v>
      </c>
      <c r="F77" s="60">
        <f>SUM(F78:F81)</f>
        <v>6217.4</v>
      </c>
      <c r="G77" s="61">
        <f t="shared" ref="G77:G140" si="8">IF(F77&gt;0,(F77/E77)*100,0)</f>
        <v>55.588388076221918</v>
      </c>
      <c r="H77" s="169"/>
      <c r="I77" s="179"/>
      <c r="J77" s="179"/>
      <c r="K77" s="336"/>
      <c r="L77" s="182"/>
      <c r="M77" s="182"/>
    </row>
    <row r="78" spans="1:14" ht="12.6" customHeight="1" x14ac:dyDescent="0.25">
      <c r="A78" s="324"/>
      <c r="B78" s="345"/>
      <c r="C78" s="170"/>
      <c r="D78" s="98" t="s">
        <v>18</v>
      </c>
      <c r="E78" s="99">
        <f t="shared" ref="E78:F80" si="9">E83+E88+E93</f>
        <v>0</v>
      </c>
      <c r="F78" s="99">
        <f t="shared" si="9"/>
        <v>0</v>
      </c>
      <c r="G78" s="100">
        <f t="shared" si="8"/>
        <v>0</v>
      </c>
      <c r="H78" s="170"/>
      <c r="I78" s="180"/>
      <c r="J78" s="180"/>
      <c r="K78" s="337"/>
      <c r="L78" s="188"/>
      <c r="M78" s="188"/>
    </row>
    <row r="79" spans="1:14" x14ac:dyDescent="0.25">
      <c r="A79" s="324"/>
      <c r="B79" s="345"/>
      <c r="C79" s="170"/>
      <c r="D79" s="98" t="s">
        <v>19</v>
      </c>
      <c r="E79" s="99">
        <f t="shared" si="9"/>
        <v>0</v>
      </c>
      <c r="F79" s="99">
        <f t="shared" si="9"/>
        <v>0</v>
      </c>
      <c r="G79" s="100">
        <f t="shared" si="8"/>
        <v>0</v>
      </c>
      <c r="H79" s="170"/>
      <c r="I79" s="180"/>
      <c r="J79" s="180"/>
      <c r="K79" s="337"/>
      <c r="L79" s="188"/>
      <c r="M79" s="188"/>
    </row>
    <row r="80" spans="1:14" ht="13.9" customHeight="1" x14ac:dyDescent="0.25">
      <c r="A80" s="324"/>
      <c r="B80" s="345"/>
      <c r="C80" s="170"/>
      <c r="D80" s="98" t="s">
        <v>20</v>
      </c>
      <c r="E80" s="99">
        <f t="shared" si="9"/>
        <v>11184.71</v>
      </c>
      <c r="F80" s="99">
        <f t="shared" si="9"/>
        <v>6217.4</v>
      </c>
      <c r="G80" s="100">
        <f t="shared" si="8"/>
        <v>55.588388076221918</v>
      </c>
      <c r="H80" s="170"/>
      <c r="I80" s="180"/>
      <c r="J80" s="180"/>
      <c r="K80" s="337"/>
      <c r="L80" s="188"/>
      <c r="M80" s="188"/>
    </row>
    <row r="81" spans="1:14" ht="14.45" customHeight="1" x14ac:dyDescent="0.25">
      <c r="A81" s="325"/>
      <c r="B81" s="346"/>
      <c r="C81" s="171"/>
      <c r="D81" s="98" t="s">
        <v>21</v>
      </c>
      <c r="E81" s="99">
        <f t="shared" ref="E81:F81" si="10">E86+E91</f>
        <v>0</v>
      </c>
      <c r="F81" s="99">
        <f t="shared" si="10"/>
        <v>0</v>
      </c>
      <c r="G81" s="100">
        <f t="shared" si="8"/>
        <v>0</v>
      </c>
      <c r="H81" s="171"/>
      <c r="I81" s="181"/>
      <c r="J81" s="181"/>
      <c r="K81" s="338"/>
      <c r="L81" s="183"/>
      <c r="M81" s="183"/>
    </row>
    <row r="82" spans="1:14" ht="15" customHeight="1" x14ac:dyDescent="0.25">
      <c r="A82" s="323" t="s">
        <v>385</v>
      </c>
      <c r="B82" s="179" t="s">
        <v>386</v>
      </c>
      <c r="C82" s="169"/>
      <c r="D82" s="62" t="s">
        <v>16</v>
      </c>
      <c r="E82" s="60">
        <f>SUM(E83:E86)</f>
        <v>45</v>
      </c>
      <c r="F82" s="60">
        <f>SUM(F83:F86)</f>
        <v>35</v>
      </c>
      <c r="G82" s="61">
        <f t="shared" si="8"/>
        <v>77.777777777777786</v>
      </c>
      <c r="H82" s="169" t="s">
        <v>387</v>
      </c>
      <c r="I82" s="359">
        <v>0.03</v>
      </c>
      <c r="J82" s="360">
        <v>0.03</v>
      </c>
      <c r="K82" s="179"/>
      <c r="L82" s="182"/>
      <c r="M82" s="182"/>
      <c r="N82" s="48">
        <v>21200</v>
      </c>
    </row>
    <row r="83" spans="1:14" x14ac:dyDescent="0.25">
      <c r="A83" s="324"/>
      <c r="B83" s="326"/>
      <c r="C83" s="170"/>
      <c r="D83" s="98" t="s">
        <v>18</v>
      </c>
      <c r="E83" s="99">
        <v>0</v>
      </c>
      <c r="F83" s="99">
        <v>0</v>
      </c>
      <c r="G83" s="100">
        <f t="shared" si="8"/>
        <v>0</v>
      </c>
      <c r="H83" s="170"/>
      <c r="I83" s="180"/>
      <c r="J83" s="180"/>
      <c r="K83" s="180"/>
      <c r="L83" s="188"/>
      <c r="M83" s="188"/>
    </row>
    <row r="84" spans="1:14" x14ac:dyDescent="0.25">
      <c r="A84" s="324"/>
      <c r="B84" s="326"/>
      <c r="C84" s="170"/>
      <c r="D84" s="98" t="s">
        <v>19</v>
      </c>
      <c r="E84" s="99">
        <v>0</v>
      </c>
      <c r="F84" s="99">
        <v>0</v>
      </c>
      <c r="G84" s="100">
        <f t="shared" si="8"/>
        <v>0</v>
      </c>
      <c r="H84" s="170"/>
      <c r="I84" s="180"/>
      <c r="J84" s="180"/>
      <c r="K84" s="180"/>
      <c r="L84" s="188"/>
      <c r="M84" s="188"/>
    </row>
    <row r="85" spans="1:14" x14ac:dyDescent="0.25">
      <c r="A85" s="324"/>
      <c r="B85" s="326"/>
      <c r="C85" s="170"/>
      <c r="D85" s="98" t="s">
        <v>20</v>
      </c>
      <c r="E85" s="99">
        <v>45</v>
      </c>
      <c r="F85" s="99">
        <v>35</v>
      </c>
      <c r="G85" s="100">
        <f t="shared" si="8"/>
        <v>77.777777777777786</v>
      </c>
      <c r="H85" s="170"/>
      <c r="I85" s="180"/>
      <c r="J85" s="180"/>
      <c r="K85" s="180"/>
      <c r="L85" s="188"/>
      <c r="M85" s="188"/>
    </row>
    <row r="86" spans="1:14" x14ac:dyDescent="0.25">
      <c r="A86" s="325"/>
      <c r="B86" s="327"/>
      <c r="C86" s="171"/>
      <c r="D86" s="98" t="s">
        <v>21</v>
      </c>
      <c r="E86" s="99">
        <v>0</v>
      </c>
      <c r="F86" s="99">
        <v>0</v>
      </c>
      <c r="G86" s="100">
        <f t="shared" si="8"/>
        <v>0</v>
      </c>
      <c r="H86" s="171"/>
      <c r="I86" s="181"/>
      <c r="J86" s="181"/>
      <c r="K86" s="181"/>
      <c r="L86" s="183"/>
      <c r="M86" s="183"/>
    </row>
    <row r="87" spans="1:14" ht="15" customHeight="1" x14ac:dyDescent="0.25">
      <c r="A87" s="323" t="s">
        <v>388</v>
      </c>
      <c r="B87" s="179" t="s">
        <v>389</v>
      </c>
      <c r="C87" s="169"/>
      <c r="D87" s="62" t="s">
        <v>16</v>
      </c>
      <c r="E87" s="60">
        <f>SUM(E88:E91)</f>
        <v>50</v>
      </c>
      <c r="F87" s="60">
        <f>SUM(F88:F91)</f>
        <v>0</v>
      </c>
      <c r="G87" s="61">
        <f t="shared" si="8"/>
        <v>0</v>
      </c>
      <c r="H87" s="169" t="s">
        <v>390</v>
      </c>
      <c r="I87" s="179"/>
      <c r="J87" s="179"/>
      <c r="K87" s="336"/>
      <c r="L87" s="182"/>
      <c r="M87" s="187" t="s">
        <v>88</v>
      </c>
      <c r="N87" s="48">
        <v>21210</v>
      </c>
    </row>
    <row r="88" spans="1:14" x14ac:dyDescent="0.25">
      <c r="A88" s="324"/>
      <c r="B88" s="326"/>
      <c r="C88" s="170"/>
      <c r="D88" s="98" t="s">
        <v>18</v>
      </c>
      <c r="E88" s="99">
        <v>0</v>
      </c>
      <c r="F88" s="99">
        <v>0</v>
      </c>
      <c r="G88" s="100">
        <f t="shared" si="8"/>
        <v>0</v>
      </c>
      <c r="H88" s="170"/>
      <c r="I88" s="180"/>
      <c r="J88" s="180"/>
      <c r="K88" s="337"/>
      <c r="L88" s="188"/>
      <c r="M88" s="266"/>
    </row>
    <row r="89" spans="1:14" x14ac:dyDescent="0.25">
      <c r="A89" s="324"/>
      <c r="B89" s="326"/>
      <c r="C89" s="170"/>
      <c r="D89" s="98" t="s">
        <v>19</v>
      </c>
      <c r="E89" s="99">
        <v>0</v>
      </c>
      <c r="F89" s="99">
        <v>0</v>
      </c>
      <c r="G89" s="100">
        <f t="shared" si="8"/>
        <v>0</v>
      </c>
      <c r="H89" s="170"/>
      <c r="I89" s="180"/>
      <c r="J89" s="180"/>
      <c r="K89" s="337"/>
      <c r="L89" s="188"/>
      <c r="M89" s="266"/>
    </row>
    <row r="90" spans="1:14" x14ac:dyDescent="0.25">
      <c r="A90" s="324"/>
      <c r="B90" s="326"/>
      <c r="C90" s="170"/>
      <c r="D90" s="98" t="s">
        <v>20</v>
      </c>
      <c r="E90" s="99">
        <v>50</v>
      </c>
      <c r="F90" s="99">
        <v>0</v>
      </c>
      <c r="G90" s="100">
        <f t="shared" si="8"/>
        <v>0</v>
      </c>
      <c r="H90" s="170"/>
      <c r="I90" s="180"/>
      <c r="J90" s="180"/>
      <c r="K90" s="337"/>
      <c r="L90" s="188"/>
      <c r="M90" s="266"/>
    </row>
    <row r="91" spans="1:14" x14ac:dyDescent="0.25">
      <c r="A91" s="325"/>
      <c r="B91" s="327"/>
      <c r="C91" s="171"/>
      <c r="D91" s="98" t="s">
        <v>21</v>
      </c>
      <c r="E91" s="99">
        <v>0</v>
      </c>
      <c r="F91" s="99">
        <v>0</v>
      </c>
      <c r="G91" s="100">
        <f t="shared" si="8"/>
        <v>0</v>
      </c>
      <c r="H91" s="171"/>
      <c r="I91" s="181"/>
      <c r="J91" s="181"/>
      <c r="K91" s="338"/>
      <c r="L91" s="183"/>
      <c r="M91" s="266"/>
    </row>
    <row r="92" spans="1:14" ht="15" customHeight="1" x14ac:dyDescent="0.25">
      <c r="A92" s="342" t="s">
        <v>391</v>
      </c>
      <c r="B92" s="192" t="s">
        <v>392</v>
      </c>
      <c r="C92" s="176"/>
      <c r="D92" s="62" t="s">
        <v>16</v>
      </c>
      <c r="E92" s="60">
        <f>SUM(E93:E96)</f>
        <v>11089.71</v>
      </c>
      <c r="F92" s="60">
        <f>SUM(F93:F96)</f>
        <v>6182.4</v>
      </c>
      <c r="G92" s="61">
        <f t="shared" si="8"/>
        <v>55.748978106731371</v>
      </c>
      <c r="H92" s="169"/>
      <c r="I92" s="179"/>
      <c r="J92" s="179"/>
      <c r="K92" s="179"/>
      <c r="L92" s="182"/>
      <c r="M92" s="182"/>
    </row>
    <row r="93" spans="1:14" x14ac:dyDescent="0.25">
      <c r="A93" s="343"/>
      <c r="B93" s="345"/>
      <c r="C93" s="177"/>
      <c r="D93" s="98" t="s">
        <v>18</v>
      </c>
      <c r="E93" s="99">
        <v>0</v>
      </c>
      <c r="F93" s="99">
        <v>0</v>
      </c>
      <c r="G93" s="100">
        <f t="shared" si="8"/>
        <v>0</v>
      </c>
      <c r="H93" s="170"/>
      <c r="I93" s="180"/>
      <c r="J93" s="180"/>
      <c r="K93" s="180"/>
      <c r="L93" s="188"/>
      <c r="M93" s="188"/>
    </row>
    <row r="94" spans="1:14" x14ac:dyDescent="0.25">
      <c r="A94" s="343"/>
      <c r="B94" s="345"/>
      <c r="C94" s="177"/>
      <c r="D94" s="98" t="s">
        <v>19</v>
      </c>
      <c r="E94" s="99">
        <v>0</v>
      </c>
      <c r="F94" s="99">
        <v>0</v>
      </c>
      <c r="G94" s="100">
        <f t="shared" si="8"/>
        <v>0</v>
      </c>
      <c r="H94" s="170"/>
      <c r="I94" s="180"/>
      <c r="J94" s="180"/>
      <c r="K94" s="180"/>
      <c r="L94" s="188"/>
      <c r="M94" s="188"/>
    </row>
    <row r="95" spans="1:14" x14ac:dyDescent="0.25">
      <c r="A95" s="343"/>
      <c r="B95" s="345"/>
      <c r="C95" s="177"/>
      <c r="D95" s="98" t="s">
        <v>20</v>
      </c>
      <c r="E95" s="99">
        <v>11089.71</v>
      </c>
      <c r="F95" s="99">
        <v>6182.4</v>
      </c>
      <c r="G95" s="100">
        <f t="shared" si="8"/>
        <v>55.748978106731371</v>
      </c>
      <c r="H95" s="170"/>
      <c r="I95" s="180"/>
      <c r="J95" s="180"/>
      <c r="K95" s="180"/>
      <c r="L95" s="188"/>
      <c r="M95" s="188"/>
    </row>
    <row r="96" spans="1:14" ht="17.25" customHeight="1" x14ac:dyDescent="0.25">
      <c r="A96" s="344"/>
      <c r="B96" s="346"/>
      <c r="C96" s="178"/>
      <c r="D96" s="98" t="s">
        <v>21</v>
      </c>
      <c r="E96" s="99">
        <v>0</v>
      </c>
      <c r="F96" s="99">
        <v>0</v>
      </c>
      <c r="G96" s="100">
        <f t="shared" si="8"/>
        <v>0</v>
      </c>
      <c r="H96" s="171"/>
      <c r="I96" s="181"/>
      <c r="J96" s="181"/>
      <c r="K96" s="181"/>
      <c r="L96" s="183"/>
      <c r="M96" s="183"/>
    </row>
    <row r="97" spans="1:14" ht="15" hidden="1" customHeight="1" x14ac:dyDescent="0.25">
      <c r="A97" s="342" t="s">
        <v>205</v>
      </c>
      <c r="B97" s="192" t="s">
        <v>393</v>
      </c>
      <c r="C97" s="176"/>
      <c r="D97" s="62" t="s">
        <v>16</v>
      </c>
      <c r="E97" s="60">
        <f>SUM(E98:E101)</f>
        <v>0</v>
      </c>
      <c r="F97" s="60">
        <f>SUM(F98:F101)</f>
        <v>0</v>
      </c>
      <c r="G97" s="61">
        <f t="shared" si="8"/>
        <v>0</v>
      </c>
      <c r="H97" s="169"/>
      <c r="I97" s="189"/>
      <c r="J97" s="189"/>
      <c r="K97" s="189"/>
      <c r="L97" s="182"/>
      <c r="M97" s="87"/>
    </row>
    <row r="98" spans="1:14" ht="15" hidden="1" customHeight="1" x14ac:dyDescent="0.25">
      <c r="A98" s="343"/>
      <c r="B98" s="193"/>
      <c r="C98" s="177"/>
      <c r="D98" s="98" t="s">
        <v>18</v>
      </c>
      <c r="E98" s="99">
        <f t="shared" ref="E98:F101" si="11">E103</f>
        <v>0</v>
      </c>
      <c r="F98" s="99">
        <f t="shared" si="11"/>
        <v>0</v>
      </c>
      <c r="G98" s="100">
        <f t="shared" si="8"/>
        <v>0</v>
      </c>
      <c r="H98" s="170"/>
      <c r="I98" s="190"/>
      <c r="J98" s="190"/>
      <c r="K98" s="190"/>
      <c r="L98" s="188"/>
      <c r="M98" s="103"/>
    </row>
    <row r="99" spans="1:14" ht="15" hidden="1" customHeight="1" x14ac:dyDescent="0.25">
      <c r="A99" s="343"/>
      <c r="B99" s="193"/>
      <c r="C99" s="177"/>
      <c r="D99" s="98" t="s">
        <v>19</v>
      </c>
      <c r="E99" s="99">
        <f t="shared" si="11"/>
        <v>0</v>
      </c>
      <c r="F99" s="99">
        <f t="shared" si="11"/>
        <v>0</v>
      </c>
      <c r="G99" s="100">
        <f t="shared" si="8"/>
        <v>0</v>
      </c>
      <c r="H99" s="170"/>
      <c r="I99" s="190"/>
      <c r="J99" s="190"/>
      <c r="K99" s="190"/>
      <c r="L99" s="188"/>
      <c r="M99" s="103"/>
    </row>
    <row r="100" spans="1:14" ht="15" hidden="1" customHeight="1" x14ac:dyDescent="0.25">
      <c r="A100" s="343"/>
      <c r="B100" s="193"/>
      <c r="C100" s="177"/>
      <c r="D100" s="98" t="s">
        <v>20</v>
      </c>
      <c r="E100" s="99">
        <f t="shared" si="11"/>
        <v>0</v>
      </c>
      <c r="F100" s="99">
        <f t="shared" si="11"/>
        <v>0</v>
      </c>
      <c r="G100" s="100">
        <f t="shared" si="8"/>
        <v>0</v>
      </c>
      <c r="H100" s="170"/>
      <c r="I100" s="190"/>
      <c r="J100" s="190"/>
      <c r="K100" s="190"/>
      <c r="L100" s="188"/>
      <c r="M100" s="103"/>
    </row>
    <row r="101" spans="1:14" ht="15" hidden="1" customHeight="1" x14ac:dyDescent="0.25">
      <c r="A101" s="344"/>
      <c r="B101" s="194"/>
      <c r="C101" s="178"/>
      <c r="D101" s="98" t="s">
        <v>21</v>
      </c>
      <c r="E101" s="99">
        <f t="shared" si="11"/>
        <v>0</v>
      </c>
      <c r="F101" s="99">
        <f t="shared" si="11"/>
        <v>0</v>
      </c>
      <c r="G101" s="100">
        <f t="shared" si="8"/>
        <v>0</v>
      </c>
      <c r="H101" s="171"/>
      <c r="I101" s="191"/>
      <c r="J101" s="191"/>
      <c r="K101" s="191"/>
      <c r="L101" s="183"/>
      <c r="M101" s="90"/>
    </row>
    <row r="102" spans="1:14" ht="15" hidden="1" customHeight="1" x14ac:dyDescent="0.25">
      <c r="A102" s="342" t="s">
        <v>208</v>
      </c>
      <c r="B102" s="356" t="s">
        <v>394</v>
      </c>
      <c r="C102" s="176"/>
      <c r="D102" s="62" t="s">
        <v>16</v>
      </c>
      <c r="E102" s="60">
        <f>SUM(E103:E106)</f>
        <v>0</v>
      </c>
      <c r="F102" s="60">
        <f>SUM(F103:F106)</f>
        <v>0</v>
      </c>
      <c r="G102" s="104">
        <f t="shared" si="8"/>
        <v>0</v>
      </c>
      <c r="H102" s="169" t="s">
        <v>395</v>
      </c>
      <c r="I102" s="189"/>
      <c r="J102" s="189"/>
      <c r="K102" s="189"/>
      <c r="L102" s="182"/>
      <c r="M102" s="103"/>
    </row>
    <row r="103" spans="1:14" ht="15" hidden="1" customHeight="1" x14ac:dyDescent="0.25">
      <c r="A103" s="343"/>
      <c r="B103" s="357"/>
      <c r="C103" s="177"/>
      <c r="D103" s="98" t="s">
        <v>18</v>
      </c>
      <c r="E103" s="99">
        <v>0</v>
      </c>
      <c r="F103" s="99">
        <v>0</v>
      </c>
      <c r="G103" s="100">
        <f t="shared" si="8"/>
        <v>0</v>
      </c>
      <c r="H103" s="170"/>
      <c r="I103" s="190"/>
      <c r="J103" s="190"/>
      <c r="K103" s="190"/>
      <c r="L103" s="188"/>
      <c r="M103" s="103"/>
    </row>
    <row r="104" spans="1:14" ht="15" hidden="1" customHeight="1" x14ac:dyDescent="0.25">
      <c r="A104" s="343"/>
      <c r="B104" s="357"/>
      <c r="C104" s="177"/>
      <c r="D104" s="98" t="s">
        <v>19</v>
      </c>
      <c r="E104" s="99">
        <v>0</v>
      </c>
      <c r="F104" s="99">
        <v>0</v>
      </c>
      <c r="G104" s="100">
        <f t="shared" si="8"/>
        <v>0</v>
      </c>
      <c r="H104" s="170"/>
      <c r="I104" s="190"/>
      <c r="J104" s="190"/>
      <c r="K104" s="190"/>
      <c r="L104" s="188"/>
      <c r="M104" s="103"/>
    </row>
    <row r="105" spans="1:14" ht="15" hidden="1" customHeight="1" x14ac:dyDescent="0.25">
      <c r="A105" s="343"/>
      <c r="B105" s="357"/>
      <c r="C105" s="177"/>
      <c r="D105" s="98" t="s">
        <v>20</v>
      </c>
      <c r="E105" s="99">
        <v>0</v>
      </c>
      <c r="F105" s="99">
        <v>0</v>
      </c>
      <c r="G105" s="100">
        <f t="shared" si="8"/>
        <v>0</v>
      </c>
      <c r="H105" s="170"/>
      <c r="I105" s="190"/>
      <c r="J105" s="190"/>
      <c r="K105" s="190"/>
      <c r="L105" s="188"/>
      <c r="M105" s="103"/>
    </row>
    <row r="106" spans="1:14" ht="15" hidden="1" customHeight="1" x14ac:dyDescent="0.25">
      <c r="A106" s="344"/>
      <c r="B106" s="358"/>
      <c r="C106" s="178"/>
      <c r="D106" s="98" t="s">
        <v>21</v>
      </c>
      <c r="E106" s="99">
        <v>0</v>
      </c>
      <c r="F106" s="99">
        <v>0</v>
      </c>
      <c r="G106" s="100">
        <f t="shared" si="8"/>
        <v>0</v>
      </c>
      <c r="H106" s="171"/>
      <c r="I106" s="191"/>
      <c r="J106" s="191"/>
      <c r="K106" s="191"/>
      <c r="L106" s="183"/>
      <c r="M106" s="103"/>
    </row>
    <row r="107" spans="1:14" s="45" customFormat="1" ht="15" customHeight="1" x14ac:dyDescent="0.25">
      <c r="A107" s="353">
        <v>3</v>
      </c>
      <c r="B107" s="356" t="s">
        <v>394</v>
      </c>
      <c r="C107" s="176"/>
      <c r="D107" s="95" t="s">
        <v>16</v>
      </c>
      <c r="E107" s="96">
        <f>SUM(E108:E111)</f>
        <v>40768.980000000003</v>
      </c>
      <c r="F107" s="96">
        <f>SUM(F108:F111)</f>
        <v>18695.47</v>
      </c>
      <c r="G107" s="97">
        <f t="shared" si="8"/>
        <v>45.857095271944502</v>
      </c>
      <c r="H107" s="169"/>
      <c r="I107" s="179"/>
      <c r="J107" s="179"/>
      <c r="K107" s="179"/>
      <c r="L107" s="169" t="s">
        <v>396</v>
      </c>
      <c r="M107" s="169"/>
      <c r="N107" s="45">
        <v>301</v>
      </c>
    </row>
    <row r="108" spans="1:14" s="45" customFormat="1" x14ac:dyDescent="0.25">
      <c r="A108" s="354"/>
      <c r="B108" s="357"/>
      <c r="C108" s="177"/>
      <c r="D108" s="95" t="s">
        <v>18</v>
      </c>
      <c r="E108" s="96">
        <f t="shared" ref="E108:F111" si="12">E113+E123+E133</f>
        <v>0</v>
      </c>
      <c r="F108" s="96">
        <f t="shared" si="12"/>
        <v>0</v>
      </c>
      <c r="G108" s="97">
        <f t="shared" si="8"/>
        <v>0</v>
      </c>
      <c r="H108" s="170"/>
      <c r="I108" s="180"/>
      <c r="J108" s="180"/>
      <c r="K108" s="180"/>
      <c r="L108" s="170"/>
      <c r="M108" s="170"/>
    </row>
    <row r="109" spans="1:14" s="45" customFormat="1" ht="17.45" customHeight="1" x14ac:dyDescent="0.25">
      <c r="A109" s="354"/>
      <c r="B109" s="357"/>
      <c r="C109" s="177"/>
      <c r="D109" s="95" t="s">
        <v>19</v>
      </c>
      <c r="E109" s="96">
        <f t="shared" si="12"/>
        <v>0</v>
      </c>
      <c r="F109" s="96">
        <f t="shared" si="12"/>
        <v>0</v>
      </c>
      <c r="G109" s="97">
        <f t="shared" si="8"/>
        <v>0</v>
      </c>
      <c r="H109" s="170"/>
      <c r="I109" s="180"/>
      <c r="J109" s="180"/>
      <c r="K109" s="180"/>
      <c r="L109" s="170"/>
      <c r="M109" s="170"/>
    </row>
    <row r="110" spans="1:14" s="45" customFormat="1" ht="18" customHeight="1" x14ac:dyDescent="0.25">
      <c r="A110" s="354"/>
      <c r="B110" s="357"/>
      <c r="C110" s="177"/>
      <c r="D110" s="95" t="s">
        <v>20</v>
      </c>
      <c r="E110" s="96">
        <f>E115+E125+E135</f>
        <v>40768.980000000003</v>
      </c>
      <c r="F110" s="96">
        <f>F115+F125+F135</f>
        <v>18695.47</v>
      </c>
      <c r="G110" s="97">
        <f t="shared" si="8"/>
        <v>45.857095271944502</v>
      </c>
      <c r="H110" s="170"/>
      <c r="I110" s="180"/>
      <c r="J110" s="180"/>
      <c r="K110" s="180"/>
      <c r="L110" s="170"/>
      <c r="M110" s="170"/>
    </row>
    <row r="111" spans="1:14" s="45" customFormat="1" ht="17.45" customHeight="1" x14ac:dyDescent="0.25">
      <c r="A111" s="355"/>
      <c r="B111" s="358"/>
      <c r="C111" s="178"/>
      <c r="D111" s="95" t="s">
        <v>21</v>
      </c>
      <c r="E111" s="96">
        <f t="shared" si="12"/>
        <v>0</v>
      </c>
      <c r="F111" s="96">
        <f t="shared" si="12"/>
        <v>0</v>
      </c>
      <c r="G111" s="97">
        <f t="shared" si="8"/>
        <v>0</v>
      </c>
      <c r="H111" s="171"/>
      <c r="I111" s="181"/>
      <c r="J111" s="181"/>
      <c r="K111" s="181"/>
      <c r="L111" s="171"/>
      <c r="M111" s="171"/>
    </row>
    <row r="112" spans="1:14" ht="15" customHeight="1" x14ac:dyDescent="0.25">
      <c r="A112" s="323" t="s">
        <v>74</v>
      </c>
      <c r="B112" s="192" t="s">
        <v>397</v>
      </c>
      <c r="C112" s="169"/>
      <c r="D112" s="62" t="s">
        <v>16</v>
      </c>
      <c r="E112" s="60">
        <f>SUM(E113:E116)</f>
        <v>0</v>
      </c>
      <c r="F112" s="60">
        <f>SUM(F113:F116)</f>
        <v>0</v>
      </c>
      <c r="G112" s="61">
        <f t="shared" si="8"/>
        <v>0</v>
      </c>
      <c r="H112" s="169"/>
      <c r="I112" s="189"/>
      <c r="J112" s="189"/>
      <c r="K112" s="189"/>
      <c r="L112" s="182"/>
      <c r="M112" s="182"/>
    </row>
    <row r="113" spans="1:14" x14ac:dyDescent="0.25">
      <c r="A113" s="324"/>
      <c r="B113" s="345"/>
      <c r="C113" s="170"/>
      <c r="D113" s="98" t="s">
        <v>18</v>
      </c>
      <c r="E113" s="99">
        <f t="shared" ref="E113:F116" si="13">E118</f>
        <v>0</v>
      </c>
      <c r="F113" s="99">
        <f t="shared" si="13"/>
        <v>0</v>
      </c>
      <c r="G113" s="100">
        <f t="shared" si="8"/>
        <v>0</v>
      </c>
      <c r="H113" s="170"/>
      <c r="I113" s="190"/>
      <c r="J113" s="190"/>
      <c r="K113" s="190"/>
      <c r="L113" s="188"/>
      <c r="M113" s="188"/>
    </row>
    <row r="114" spans="1:14" x14ac:dyDescent="0.25">
      <c r="A114" s="324"/>
      <c r="B114" s="345"/>
      <c r="C114" s="170"/>
      <c r="D114" s="98" t="s">
        <v>19</v>
      </c>
      <c r="E114" s="99">
        <f t="shared" si="13"/>
        <v>0</v>
      </c>
      <c r="F114" s="99">
        <f t="shared" si="13"/>
        <v>0</v>
      </c>
      <c r="G114" s="100">
        <f t="shared" si="8"/>
        <v>0</v>
      </c>
      <c r="H114" s="170"/>
      <c r="I114" s="190"/>
      <c r="J114" s="190"/>
      <c r="K114" s="190"/>
      <c r="L114" s="188"/>
      <c r="M114" s="188"/>
    </row>
    <row r="115" spans="1:14" x14ac:dyDescent="0.25">
      <c r="A115" s="324"/>
      <c r="B115" s="345"/>
      <c r="C115" s="170"/>
      <c r="D115" s="98" t="s">
        <v>20</v>
      </c>
      <c r="E115" s="99">
        <f t="shared" si="13"/>
        <v>0</v>
      </c>
      <c r="F115" s="99">
        <f t="shared" si="13"/>
        <v>0</v>
      </c>
      <c r="G115" s="100">
        <f t="shared" si="8"/>
        <v>0</v>
      </c>
      <c r="H115" s="170"/>
      <c r="I115" s="190"/>
      <c r="J115" s="190"/>
      <c r="K115" s="190"/>
      <c r="L115" s="188"/>
      <c r="M115" s="188"/>
    </row>
    <row r="116" spans="1:14" x14ac:dyDescent="0.25">
      <c r="A116" s="325"/>
      <c r="B116" s="346"/>
      <c r="C116" s="171"/>
      <c r="D116" s="98" t="s">
        <v>21</v>
      </c>
      <c r="E116" s="99">
        <f t="shared" si="13"/>
        <v>0</v>
      </c>
      <c r="F116" s="99">
        <f t="shared" si="13"/>
        <v>0</v>
      </c>
      <c r="G116" s="100">
        <f t="shared" si="8"/>
        <v>0</v>
      </c>
      <c r="H116" s="171"/>
      <c r="I116" s="191"/>
      <c r="J116" s="191"/>
      <c r="K116" s="191"/>
      <c r="L116" s="183"/>
      <c r="M116" s="183"/>
    </row>
    <row r="117" spans="1:14" ht="15" customHeight="1" x14ac:dyDescent="0.25">
      <c r="A117" s="323" t="s">
        <v>219</v>
      </c>
      <c r="B117" s="179" t="s">
        <v>398</v>
      </c>
      <c r="C117" s="169"/>
      <c r="D117" s="62" t="s">
        <v>16</v>
      </c>
      <c r="E117" s="60">
        <f>SUM(E118:E121)</f>
        <v>0</v>
      </c>
      <c r="F117" s="60">
        <f>SUM(F118:F121)</f>
        <v>0</v>
      </c>
      <c r="G117" s="61">
        <f t="shared" si="8"/>
        <v>0</v>
      </c>
      <c r="H117" s="169" t="s">
        <v>399</v>
      </c>
      <c r="I117" s="189"/>
      <c r="J117" s="189"/>
      <c r="K117" s="350"/>
      <c r="L117" s="182"/>
      <c r="M117" s="182"/>
      <c r="N117" s="48">
        <v>21220</v>
      </c>
    </row>
    <row r="118" spans="1:14" x14ac:dyDescent="0.25">
      <c r="A118" s="324"/>
      <c r="B118" s="326"/>
      <c r="C118" s="170"/>
      <c r="D118" s="98" t="s">
        <v>18</v>
      </c>
      <c r="E118" s="99">
        <v>0</v>
      </c>
      <c r="F118" s="99">
        <v>0</v>
      </c>
      <c r="G118" s="100">
        <f t="shared" si="8"/>
        <v>0</v>
      </c>
      <c r="H118" s="170"/>
      <c r="I118" s="190"/>
      <c r="J118" s="190"/>
      <c r="K118" s="351"/>
      <c r="L118" s="188"/>
      <c r="M118" s="188"/>
    </row>
    <row r="119" spans="1:14" x14ac:dyDescent="0.25">
      <c r="A119" s="324"/>
      <c r="B119" s="326"/>
      <c r="C119" s="170"/>
      <c r="D119" s="98" t="s">
        <v>19</v>
      </c>
      <c r="E119" s="99">
        <v>0</v>
      </c>
      <c r="F119" s="99">
        <v>0</v>
      </c>
      <c r="G119" s="100">
        <f t="shared" si="8"/>
        <v>0</v>
      </c>
      <c r="H119" s="170"/>
      <c r="I119" s="190"/>
      <c r="J119" s="190"/>
      <c r="K119" s="351"/>
      <c r="L119" s="188"/>
      <c r="M119" s="188"/>
    </row>
    <row r="120" spans="1:14" x14ac:dyDescent="0.25">
      <c r="A120" s="324"/>
      <c r="B120" s="326"/>
      <c r="C120" s="170"/>
      <c r="D120" s="98" t="s">
        <v>20</v>
      </c>
      <c r="E120" s="99">
        <v>0</v>
      </c>
      <c r="F120" s="99">
        <v>0</v>
      </c>
      <c r="G120" s="100">
        <f t="shared" si="8"/>
        <v>0</v>
      </c>
      <c r="H120" s="170"/>
      <c r="I120" s="190"/>
      <c r="J120" s="190"/>
      <c r="K120" s="351"/>
      <c r="L120" s="188"/>
      <c r="M120" s="188"/>
    </row>
    <row r="121" spans="1:14" x14ac:dyDescent="0.25">
      <c r="A121" s="325"/>
      <c r="B121" s="327"/>
      <c r="C121" s="171"/>
      <c r="D121" s="98" t="s">
        <v>21</v>
      </c>
      <c r="E121" s="99">
        <v>0</v>
      </c>
      <c r="F121" s="99">
        <v>0</v>
      </c>
      <c r="G121" s="100">
        <f t="shared" si="8"/>
        <v>0</v>
      </c>
      <c r="H121" s="171"/>
      <c r="I121" s="191"/>
      <c r="J121" s="191"/>
      <c r="K121" s="352"/>
      <c r="L121" s="183"/>
      <c r="M121" s="183"/>
    </row>
    <row r="122" spans="1:14" ht="15" customHeight="1" x14ac:dyDescent="0.25">
      <c r="A122" s="323" t="s">
        <v>237</v>
      </c>
      <c r="B122" s="192" t="s">
        <v>400</v>
      </c>
      <c r="C122" s="169"/>
      <c r="D122" s="62" t="s">
        <v>16</v>
      </c>
      <c r="E122" s="60">
        <f>SUM(E123:E126)</f>
        <v>0</v>
      </c>
      <c r="F122" s="60">
        <f>SUM(F123:F126)</f>
        <v>0</v>
      </c>
      <c r="G122" s="61">
        <f t="shared" si="8"/>
        <v>0</v>
      </c>
      <c r="H122" s="169"/>
      <c r="I122" s="189"/>
      <c r="J122" s="189"/>
      <c r="K122" s="350"/>
      <c r="L122" s="182"/>
      <c r="M122" s="182"/>
      <c r="N122" s="48">
        <v>302</v>
      </c>
    </row>
    <row r="123" spans="1:14" x14ac:dyDescent="0.25">
      <c r="A123" s="324"/>
      <c r="B123" s="345"/>
      <c r="C123" s="170"/>
      <c r="D123" s="98" t="s">
        <v>18</v>
      </c>
      <c r="E123" s="99">
        <f t="shared" ref="E123:F126" si="14">E128</f>
        <v>0</v>
      </c>
      <c r="F123" s="99">
        <f t="shared" si="14"/>
        <v>0</v>
      </c>
      <c r="G123" s="100">
        <f t="shared" si="8"/>
        <v>0</v>
      </c>
      <c r="H123" s="170"/>
      <c r="I123" s="190"/>
      <c r="J123" s="190"/>
      <c r="K123" s="351"/>
      <c r="L123" s="188"/>
      <c r="M123" s="188"/>
    </row>
    <row r="124" spans="1:14" x14ac:dyDescent="0.25">
      <c r="A124" s="324"/>
      <c r="B124" s="345"/>
      <c r="C124" s="170"/>
      <c r="D124" s="98" t="s">
        <v>19</v>
      </c>
      <c r="E124" s="99">
        <f t="shared" si="14"/>
        <v>0</v>
      </c>
      <c r="F124" s="99">
        <f t="shared" si="14"/>
        <v>0</v>
      </c>
      <c r="G124" s="100">
        <f t="shared" si="8"/>
        <v>0</v>
      </c>
      <c r="H124" s="170"/>
      <c r="I124" s="190"/>
      <c r="J124" s="190"/>
      <c r="K124" s="351"/>
      <c r="L124" s="188"/>
      <c r="M124" s="188"/>
    </row>
    <row r="125" spans="1:14" ht="19.899999999999999" customHeight="1" x14ac:dyDescent="0.25">
      <c r="A125" s="324"/>
      <c r="B125" s="345"/>
      <c r="C125" s="170"/>
      <c r="D125" s="98" t="s">
        <v>20</v>
      </c>
      <c r="E125" s="99">
        <f t="shared" si="14"/>
        <v>0</v>
      </c>
      <c r="F125" s="99">
        <f t="shared" si="14"/>
        <v>0</v>
      </c>
      <c r="G125" s="100">
        <f t="shared" si="8"/>
        <v>0</v>
      </c>
      <c r="H125" s="170"/>
      <c r="I125" s="190"/>
      <c r="J125" s="190"/>
      <c r="K125" s="351"/>
      <c r="L125" s="188"/>
      <c r="M125" s="188"/>
    </row>
    <row r="126" spans="1:14" ht="20.45" customHeight="1" x14ac:dyDescent="0.25">
      <c r="A126" s="325"/>
      <c r="B126" s="346"/>
      <c r="C126" s="171"/>
      <c r="D126" s="98" t="s">
        <v>21</v>
      </c>
      <c r="E126" s="99">
        <f t="shared" si="14"/>
        <v>0</v>
      </c>
      <c r="F126" s="99">
        <f t="shared" si="14"/>
        <v>0</v>
      </c>
      <c r="G126" s="100">
        <f t="shared" si="8"/>
        <v>0</v>
      </c>
      <c r="H126" s="171"/>
      <c r="I126" s="191"/>
      <c r="J126" s="191"/>
      <c r="K126" s="352"/>
      <c r="L126" s="183"/>
      <c r="M126" s="183"/>
    </row>
    <row r="127" spans="1:14" ht="15" customHeight="1" x14ac:dyDescent="0.25">
      <c r="A127" s="323" t="s">
        <v>401</v>
      </c>
      <c r="B127" s="179" t="s">
        <v>402</v>
      </c>
      <c r="C127" s="169"/>
      <c r="D127" s="62" t="s">
        <v>16</v>
      </c>
      <c r="E127" s="60">
        <f>SUM(E128:E131)</f>
        <v>0</v>
      </c>
      <c r="F127" s="60">
        <f>SUM(F128:F131)</f>
        <v>0</v>
      </c>
      <c r="G127" s="61">
        <f t="shared" si="8"/>
        <v>0</v>
      </c>
      <c r="H127" s="169" t="s">
        <v>403</v>
      </c>
      <c r="I127" s="189"/>
      <c r="J127" s="189"/>
      <c r="K127" s="350"/>
      <c r="L127" s="182"/>
      <c r="M127" s="182"/>
      <c r="N127" s="48">
        <v>21230</v>
      </c>
    </row>
    <row r="128" spans="1:14" x14ac:dyDescent="0.25">
      <c r="A128" s="324"/>
      <c r="B128" s="326"/>
      <c r="C128" s="170"/>
      <c r="D128" s="98" t="s">
        <v>18</v>
      </c>
      <c r="E128" s="99">
        <v>0</v>
      </c>
      <c r="F128" s="99">
        <v>0</v>
      </c>
      <c r="G128" s="100">
        <f t="shared" si="8"/>
        <v>0</v>
      </c>
      <c r="H128" s="170"/>
      <c r="I128" s="190"/>
      <c r="J128" s="190"/>
      <c r="K128" s="351"/>
      <c r="L128" s="188"/>
      <c r="M128" s="188"/>
    </row>
    <row r="129" spans="1:14" x14ac:dyDescent="0.25">
      <c r="A129" s="324"/>
      <c r="B129" s="326"/>
      <c r="C129" s="170"/>
      <c r="D129" s="98" t="s">
        <v>19</v>
      </c>
      <c r="E129" s="99">
        <v>0</v>
      </c>
      <c r="F129" s="99">
        <v>0</v>
      </c>
      <c r="G129" s="100">
        <f t="shared" si="8"/>
        <v>0</v>
      </c>
      <c r="H129" s="170"/>
      <c r="I129" s="190"/>
      <c r="J129" s="190"/>
      <c r="K129" s="351"/>
      <c r="L129" s="188"/>
      <c r="M129" s="188"/>
    </row>
    <row r="130" spans="1:14" x14ac:dyDescent="0.25">
      <c r="A130" s="324"/>
      <c r="B130" s="326"/>
      <c r="C130" s="170"/>
      <c r="D130" s="98" t="s">
        <v>20</v>
      </c>
      <c r="E130" s="99">
        <v>0</v>
      </c>
      <c r="F130" s="99">
        <v>0</v>
      </c>
      <c r="G130" s="100">
        <f t="shared" si="8"/>
        <v>0</v>
      </c>
      <c r="H130" s="170"/>
      <c r="I130" s="190"/>
      <c r="J130" s="190"/>
      <c r="K130" s="351"/>
      <c r="L130" s="188"/>
      <c r="M130" s="188"/>
    </row>
    <row r="131" spans="1:14" x14ac:dyDescent="0.25">
      <c r="A131" s="325"/>
      <c r="B131" s="327"/>
      <c r="C131" s="171"/>
      <c r="D131" s="98" t="s">
        <v>21</v>
      </c>
      <c r="E131" s="99">
        <v>0</v>
      </c>
      <c r="F131" s="99">
        <v>0</v>
      </c>
      <c r="G131" s="100">
        <f t="shared" si="8"/>
        <v>0</v>
      </c>
      <c r="H131" s="171"/>
      <c r="I131" s="191"/>
      <c r="J131" s="191"/>
      <c r="K131" s="352"/>
      <c r="L131" s="183"/>
      <c r="M131" s="183"/>
    </row>
    <row r="132" spans="1:14" ht="18" customHeight="1" x14ac:dyDescent="0.25">
      <c r="A132" s="342" t="s">
        <v>240</v>
      </c>
      <c r="B132" s="192" t="s">
        <v>404</v>
      </c>
      <c r="C132" s="175"/>
      <c r="D132" s="62" t="s">
        <v>16</v>
      </c>
      <c r="E132" s="60">
        <f>SUM(E133:E136)</f>
        <v>40768.980000000003</v>
      </c>
      <c r="F132" s="60">
        <f>SUM(F133:F136)</f>
        <v>18695.47</v>
      </c>
      <c r="G132" s="61">
        <f t="shared" si="8"/>
        <v>45.857095271944502</v>
      </c>
      <c r="H132" s="179"/>
      <c r="I132" s="347"/>
      <c r="J132" s="347"/>
      <c r="K132" s="347"/>
      <c r="L132" s="182"/>
      <c r="M132" s="182"/>
      <c r="N132" s="48">
        <v>303</v>
      </c>
    </row>
    <row r="133" spans="1:14" ht="18" customHeight="1" x14ac:dyDescent="0.25">
      <c r="A133" s="343"/>
      <c r="B133" s="345"/>
      <c r="C133" s="175"/>
      <c r="D133" s="98" t="s">
        <v>18</v>
      </c>
      <c r="E133" s="99">
        <f t="shared" ref="E133:F136" si="15">E138</f>
        <v>0</v>
      </c>
      <c r="F133" s="99">
        <f t="shared" si="15"/>
        <v>0</v>
      </c>
      <c r="G133" s="100">
        <f t="shared" si="8"/>
        <v>0</v>
      </c>
      <c r="H133" s="180"/>
      <c r="I133" s="348"/>
      <c r="J133" s="348"/>
      <c r="K133" s="348"/>
      <c r="L133" s="188"/>
      <c r="M133" s="188"/>
    </row>
    <row r="134" spans="1:14" ht="18" customHeight="1" x14ac:dyDescent="0.25">
      <c r="A134" s="343"/>
      <c r="B134" s="345"/>
      <c r="C134" s="175"/>
      <c r="D134" s="98" t="s">
        <v>19</v>
      </c>
      <c r="E134" s="99">
        <f t="shared" si="15"/>
        <v>0</v>
      </c>
      <c r="F134" s="99">
        <f t="shared" si="15"/>
        <v>0</v>
      </c>
      <c r="G134" s="100">
        <f t="shared" si="8"/>
        <v>0</v>
      </c>
      <c r="H134" s="180"/>
      <c r="I134" s="348"/>
      <c r="J134" s="348"/>
      <c r="K134" s="348"/>
      <c r="L134" s="188"/>
      <c r="M134" s="188"/>
    </row>
    <row r="135" spans="1:14" ht="18" customHeight="1" x14ac:dyDescent="0.25">
      <c r="A135" s="343"/>
      <c r="B135" s="345"/>
      <c r="C135" s="175"/>
      <c r="D135" s="98" t="s">
        <v>20</v>
      </c>
      <c r="E135" s="99">
        <f>E140</f>
        <v>40768.980000000003</v>
      </c>
      <c r="F135" s="99">
        <f>F140</f>
        <v>18695.47</v>
      </c>
      <c r="G135" s="100">
        <f t="shared" si="8"/>
        <v>45.857095271944502</v>
      </c>
      <c r="H135" s="180"/>
      <c r="I135" s="348"/>
      <c r="J135" s="348"/>
      <c r="K135" s="348"/>
      <c r="L135" s="188"/>
      <c r="M135" s="188"/>
    </row>
    <row r="136" spans="1:14" ht="18" customHeight="1" x14ac:dyDescent="0.25">
      <c r="A136" s="344"/>
      <c r="B136" s="346"/>
      <c r="C136" s="175"/>
      <c r="D136" s="98" t="s">
        <v>21</v>
      </c>
      <c r="E136" s="99">
        <f t="shared" si="15"/>
        <v>0</v>
      </c>
      <c r="F136" s="99">
        <f t="shared" si="15"/>
        <v>0</v>
      </c>
      <c r="G136" s="100">
        <f t="shared" si="8"/>
        <v>0</v>
      </c>
      <c r="H136" s="181"/>
      <c r="I136" s="349"/>
      <c r="J136" s="349"/>
      <c r="K136" s="349"/>
      <c r="L136" s="183"/>
      <c r="M136" s="183"/>
    </row>
    <row r="137" spans="1:14" ht="15" customHeight="1" x14ac:dyDescent="0.25">
      <c r="A137" s="339" t="s">
        <v>405</v>
      </c>
      <c r="B137" s="179" t="s">
        <v>406</v>
      </c>
      <c r="C137" s="169"/>
      <c r="D137" s="62" t="s">
        <v>16</v>
      </c>
      <c r="E137" s="60">
        <f>SUM(E138:E141)</f>
        <v>40768.980000000003</v>
      </c>
      <c r="F137" s="60">
        <f>SUM(F138:F141)</f>
        <v>18695.47</v>
      </c>
      <c r="G137" s="61">
        <f t="shared" si="8"/>
        <v>45.857095271944502</v>
      </c>
      <c r="H137" s="169" t="s">
        <v>407</v>
      </c>
      <c r="I137" s="189"/>
      <c r="J137" s="189"/>
      <c r="K137" s="189"/>
      <c r="L137" s="182"/>
      <c r="M137" s="182"/>
      <c r="N137" s="48">
        <v>50.130600000000001</v>
      </c>
    </row>
    <row r="138" spans="1:14" x14ac:dyDescent="0.25">
      <c r="A138" s="340"/>
      <c r="B138" s="180"/>
      <c r="C138" s="170"/>
      <c r="D138" s="98" t="s">
        <v>18</v>
      </c>
      <c r="E138" s="99">
        <v>0</v>
      </c>
      <c r="F138" s="99">
        <v>0</v>
      </c>
      <c r="G138" s="100">
        <f t="shared" si="8"/>
        <v>0</v>
      </c>
      <c r="H138" s="170"/>
      <c r="I138" s="190"/>
      <c r="J138" s="190"/>
      <c r="K138" s="190"/>
      <c r="L138" s="188"/>
      <c r="M138" s="188"/>
    </row>
    <row r="139" spans="1:14" x14ac:dyDescent="0.25">
      <c r="A139" s="340"/>
      <c r="B139" s="180"/>
      <c r="C139" s="170"/>
      <c r="D139" s="98" t="s">
        <v>19</v>
      </c>
      <c r="E139" s="99">
        <v>0</v>
      </c>
      <c r="F139" s="99">
        <v>0</v>
      </c>
      <c r="G139" s="100">
        <f t="shared" si="8"/>
        <v>0</v>
      </c>
      <c r="H139" s="170"/>
      <c r="I139" s="190"/>
      <c r="J139" s="190"/>
      <c r="K139" s="190"/>
      <c r="L139" s="188"/>
      <c r="M139" s="188"/>
    </row>
    <row r="140" spans="1:14" x14ac:dyDescent="0.25">
      <c r="A140" s="340"/>
      <c r="B140" s="180"/>
      <c r="C140" s="170"/>
      <c r="D140" s="98" t="s">
        <v>20</v>
      </c>
      <c r="E140" s="99">
        <v>40768.980000000003</v>
      </c>
      <c r="F140" s="99">
        <v>18695.47</v>
      </c>
      <c r="G140" s="100">
        <f t="shared" si="8"/>
        <v>45.857095271944502</v>
      </c>
      <c r="H140" s="170"/>
      <c r="I140" s="190"/>
      <c r="J140" s="190"/>
      <c r="K140" s="190"/>
      <c r="L140" s="188"/>
      <c r="M140" s="188"/>
    </row>
    <row r="141" spans="1:14" x14ac:dyDescent="0.25">
      <c r="A141" s="341"/>
      <c r="B141" s="181"/>
      <c r="C141" s="171"/>
      <c r="D141" s="98" t="s">
        <v>21</v>
      </c>
      <c r="E141" s="99">
        <v>0</v>
      </c>
      <c r="F141" s="99">
        <v>0</v>
      </c>
      <c r="G141" s="100">
        <f t="shared" ref="G141:G156" si="16">IF(F141&gt;0,(F141/E141)*100,0)</f>
        <v>0</v>
      </c>
      <c r="H141" s="171"/>
      <c r="I141" s="191"/>
      <c r="J141" s="191"/>
      <c r="K141" s="191"/>
      <c r="L141" s="183"/>
      <c r="M141" s="183"/>
    </row>
    <row r="142" spans="1:14" s="45" customFormat="1" ht="15" customHeight="1" x14ac:dyDescent="0.25">
      <c r="A142" s="263" t="s">
        <v>408</v>
      </c>
      <c r="B142" s="333" t="s">
        <v>409</v>
      </c>
      <c r="C142" s="169"/>
      <c r="D142" s="95" t="s">
        <v>16</v>
      </c>
      <c r="E142" s="60">
        <f>SUM(E143:E146)</f>
        <v>14401.04</v>
      </c>
      <c r="F142" s="60">
        <f>SUM(F143:F146)</f>
        <v>7078.45</v>
      </c>
      <c r="G142" s="97">
        <f t="shared" si="16"/>
        <v>49.152352885624921</v>
      </c>
      <c r="H142" s="169"/>
      <c r="I142" s="179"/>
      <c r="J142" s="179"/>
      <c r="K142" s="336"/>
      <c r="L142" s="169" t="s">
        <v>396</v>
      </c>
      <c r="M142" s="169"/>
    </row>
    <row r="143" spans="1:14" s="45" customFormat="1" x14ac:dyDescent="0.25">
      <c r="A143" s="264"/>
      <c r="B143" s="334"/>
      <c r="C143" s="170"/>
      <c r="D143" s="95" t="s">
        <v>18</v>
      </c>
      <c r="E143" s="96">
        <f t="shared" ref="E143:F144" si="17">E148</f>
        <v>0</v>
      </c>
      <c r="F143" s="96">
        <f t="shared" si="17"/>
        <v>0</v>
      </c>
      <c r="G143" s="97">
        <f t="shared" si="16"/>
        <v>0</v>
      </c>
      <c r="H143" s="170"/>
      <c r="I143" s="180"/>
      <c r="J143" s="180"/>
      <c r="K143" s="337"/>
      <c r="L143" s="170"/>
      <c r="M143" s="170"/>
      <c r="N143" s="45">
        <v>401</v>
      </c>
    </row>
    <row r="144" spans="1:14" s="45" customFormat="1" x14ac:dyDescent="0.25">
      <c r="A144" s="264"/>
      <c r="B144" s="334"/>
      <c r="C144" s="170"/>
      <c r="D144" s="95" t="s">
        <v>19</v>
      </c>
      <c r="E144" s="96">
        <f t="shared" si="17"/>
        <v>0</v>
      </c>
      <c r="F144" s="96">
        <f t="shared" si="17"/>
        <v>0</v>
      </c>
      <c r="G144" s="97">
        <f t="shared" si="16"/>
        <v>0</v>
      </c>
      <c r="H144" s="170"/>
      <c r="I144" s="180"/>
      <c r="J144" s="180"/>
      <c r="K144" s="337"/>
      <c r="L144" s="170"/>
      <c r="M144" s="170"/>
    </row>
    <row r="145" spans="1:13" s="45" customFormat="1" x14ac:dyDescent="0.25">
      <c r="A145" s="264"/>
      <c r="B145" s="334"/>
      <c r="C145" s="170"/>
      <c r="D145" s="95" t="s">
        <v>20</v>
      </c>
      <c r="E145" s="96">
        <f>E150</f>
        <v>14401.04</v>
      </c>
      <c r="F145" s="96">
        <f>F150</f>
        <v>7078.45</v>
      </c>
      <c r="G145" s="97">
        <f t="shared" si="16"/>
        <v>49.152352885624921</v>
      </c>
      <c r="H145" s="170"/>
      <c r="I145" s="180"/>
      <c r="J145" s="180"/>
      <c r="K145" s="337"/>
      <c r="L145" s="170"/>
      <c r="M145" s="170"/>
    </row>
    <row r="146" spans="1:13" s="45" customFormat="1" x14ac:dyDescent="0.25">
      <c r="A146" s="265"/>
      <c r="B146" s="335"/>
      <c r="C146" s="171"/>
      <c r="D146" s="95" t="s">
        <v>21</v>
      </c>
      <c r="E146" s="96">
        <v>0</v>
      </c>
      <c r="F146" s="96">
        <v>0</v>
      </c>
      <c r="G146" s="97">
        <f t="shared" si="16"/>
        <v>0</v>
      </c>
      <c r="H146" s="171"/>
      <c r="I146" s="181"/>
      <c r="J146" s="181"/>
      <c r="K146" s="338"/>
      <c r="L146" s="171"/>
      <c r="M146" s="171"/>
    </row>
    <row r="147" spans="1:13" ht="15" customHeight="1" x14ac:dyDescent="0.25">
      <c r="A147" s="323" t="s">
        <v>252</v>
      </c>
      <c r="B147" s="179" t="s">
        <v>410</v>
      </c>
      <c r="C147" s="169"/>
      <c r="D147" s="62" t="s">
        <v>16</v>
      </c>
      <c r="E147" s="60">
        <f>SUM(E148:E151)</f>
        <v>14401.04</v>
      </c>
      <c r="F147" s="60">
        <f>SUM(F148:F151)</f>
        <v>7078.45</v>
      </c>
      <c r="G147" s="61">
        <f t="shared" si="16"/>
        <v>49.152352885624921</v>
      </c>
      <c r="H147" s="169" t="s">
        <v>411</v>
      </c>
      <c r="I147" s="189" t="s">
        <v>412</v>
      </c>
      <c r="J147" s="189" t="s">
        <v>412</v>
      </c>
      <c r="K147" s="332">
        <v>1</v>
      </c>
      <c r="L147" s="182"/>
      <c r="M147" s="182"/>
    </row>
    <row r="148" spans="1:13" x14ac:dyDescent="0.25">
      <c r="A148" s="328"/>
      <c r="B148" s="173"/>
      <c r="C148" s="330"/>
      <c r="D148" s="98" t="s">
        <v>18</v>
      </c>
      <c r="E148" s="99">
        <f t="shared" ref="E148:F151" si="18">E153</f>
        <v>0</v>
      </c>
      <c r="F148" s="99">
        <f t="shared" si="18"/>
        <v>0</v>
      </c>
      <c r="G148" s="100">
        <f t="shared" si="16"/>
        <v>0</v>
      </c>
      <c r="H148" s="170"/>
      <c r="I148" s="190"/>
      <c r="J148" s="190"/>
      <c r="K148" s="190"/>
      <c r="L148" s="321"/>
      <c r="M148" s="321"/>
    </row>
    <row r="149" spans="1:13" x14ac:dyDescent="0.25">
      <c r="A149" s="328"/>
      <c r="B149" s="173"/>
      <c r="C149" s="330"/>
      <c r="D149" s="98" t="s">
        <v>19</v>
      </c>
      <c r="E149" s="99">
        <f t="shared" si="18"/>
        <v>0</v>
      </c>
      <c r="F149" s="99">
        <f t="shared" si="18"/>
        <v>0</v>
      </c>
      <c r="G149" s="100">
        <f t="shared" si="16"/>
        <v>0</v>
      </c>
      <c r="H149" s="170"/>
      <c r="I149" s="190"/>
      <c r="J149" s="190"/>
      <c r="K149" s="190"/>
      <c r="L149" s="321"/>
      <c r="M149" s="321"/>
    </row>
    <row r="150" spans="1:13" x14ac:dyDescent="0.25">
      <c r="A150" s="328"/>
      <c r="B150" s="173"/>
      <c r="C150" s="330"/>
      <c r="D150" s="98" t="s">
        <v>20</v>
      </c>
      <c r="E150" s="99">
        <f t="shared" si="18"/>
        <v>14401.04</v>
      </c>
      <c r="F150" s="99">
        <f t="shared" si="18"/>
        <v>7078.45</v>
      </c>
      <c r="G150" s="100">
        <f t="shared" si="16"/>
        <v>49.152352885624921</v>
      </c>
      <c r="H150" s="170"/>
      <c r="I150" s="190"/>
      <c r="J150" s="190"/>
      <c r="K150" s="190"/>
      <c r="L150" s="321"/>
      <c r="M150" s="321"/>
    </row>
    <row r="151" spans="1:13" x14ac:dyDescent="0.25">
      <c r="A151" s="329"/>
      <c r="B151" s="174"/>
      <c r="C151" s="331"/>
      <c r="D151" s="98" t="s">
        <v>21</v>
      </c>
      <c r="E151" s="99">
        <f t="shared" si="18"/>
        <v>0</v>
      </c>
      <c r="F151" s="99">
        <f t="shared" si="18"/>
        <v>0</v>
      </c>
      <c r="G151" s="100">
        <f t="shared" si="16"/>
        <v>0</v>
      </c>
      <c r="H151" s="171"/>
      <c r="I151" s="191"/>
      <c r="J151" s="191"/>
      <c r="K151" s="191"/>
      <c r="L151" s="322"/>
      <c r="M151" s="322"/>
    </row>
    <row r="152" spans="1:13" x14ac:dyDescent="0.25">
      <c r="A152" s="323" t="s">
        <v>413</v>
      </c>
      <c r="B152" s="179" t="s">
        <v>414</v>
      </c>
      <c r="C152" s="169"/>
      <c r="D152" s="62" t="s">
        <v>16</v>
      </c>
      <c r="E152" s="60">
        <f>SUM(E153:E156)</f>
        <v>14401.04</v>
      </c>
      <c r="F152" s="60">
        <f>SUM(F153:F156)</f>
        <v>7078.45</v>
      </c>
      <c r="G152" s="61">
        <f t="shared" si="16"/>
        <v>49.152352885624921</v>
      </c>
      <c r="H152" s="169"/>
      <c r="I152" s="189"/>
      <c r="J152" s="189"/>
      <c r="K152" s="189"/>
      <c r="L152" s="182"/>
      <c r="M152" s="182"/>
    </row>
    <row r="153" spans="1:13" x14ac:dyDescent="0.25">
      <c r="A153" s="324"/>
      <c r="B153" s="326"/>
      <c r="C153" s="170"/>
      <c r="D153" s="98" t="s">
        <v>18</v>
      </c>
      <c r="E153" s="99">
        <v>0</v>
      </c>
      <c r="F153" s="99">
        <v>0</v>
      </c>
      <c r="G153" s="100">
        <f t="shared" si="16"/>
        <v>0</v>
      </c>
      <c r="H153" s="170"/>
      <c r="I153" s="190"/>
      <c r="J153" s="190"/>
      <c r="K153" s="190"/>
      <c r="L153" s="188"/>
      <c r="M153" s="188"/>
    </row>
    <row r="154" spans="1:13" x14ac:dyDescent="0.25">
      <c r="A154" s="324"/>
      <c r="B154" s="326"/>
      <c r="C154" s="170"/>
      <c r="D154" s="98" t="s">
        <v>19</v>
      </c>
      <c r="E154" s="99">
        <v>0</v>
      </c>
      <c r="F154" s="99">
        <v>0</v>
      </c>
      <c r="G154" s="100">
        <f t="shared" si="16"/>
        <v>0</v>
      </c>
      <c r="H154" s="170"/>
      <c r="I154" s="190"/>
      <c r="J154" s="190"/>
      <c r="K154" s="190"/>
      <c r="L154" s="188"/>
      <c r="M154" s="188"/>
    </row>
    <row r="155" spans="1:13" x14ac:dyDescent="0.25">
      <c r="A155" s="324"/>
      <c r="B155" s="326"/>
      <c r="C155" s="170"/>
      <c r="D155" s="98" t="s">
        <v>20</v>
      </c>
      <c r="E155" s="99">
        <v>14401.04</v>
      </c>
      <c r="F155" s="99">
        <v>7078.45</v>
      </c>
      <c r="G155" s="100">
        <f>IF(F155&gt;0,(F155/E155)*100,0)</f>
        <v>49.152352885624921</v>
      </c>
      <c r="H155" s="170"/>
      <c r="I155" s="190"/>
      <c r="J155" s="190"/>
      <c r="K155" s="190"/>
      <c r="L155" s="188"/>
      <c r="M155" s="188"/>
    </row>
    <row r="156" spans="1:13" x14ac:dyDescent="0.25">
      <c r="A156" s="325"/>
      <c r="B156" s="327"/>
      <c r="C156" s="171"/>
      <c r="D156" s="98" t="s">
        <v>21</v>
      </c>
      <c r="E156" s="99">
        <v>0</v>
      </c>
      <c r="F156" s="99">
        <v>0</v>
      </c>
      <c r="G156" s="100">
        <f t="shared" si="16"/>
        <v>0</v>
      </c>
      <c r="H156" s="171"/>
      <c r="I156" s="191"/>
      <c r="J156" s="191"/>
      <c r="K156" s="191"/>
      <c r="L156" s="183"/>
      <c r="M156" s="183"/>
    </row>
    <row r="157" spans="1:13" x14ac:dyDescent="0.25">
      <c r="A157" s="105"/>
      <c r="C157" s="45"/>
      <c r="D157" s="44"/>
      <c r="E157" s="46"/>
      <c r="F157" s="46"/>
      <c r="G157" s="46"/>
      <c r="H157" s="106"/>
    </row>
    <row r="158" spans="1:13" x14ac:dyDescent="0.25">
      <c r="A158" s="105"/>
      <c r="B158" s="83" t="s">
        <v>102</v>
      </c>
      <c r="C158" s="83"/>
      <c r="D158" s="44"/>
      <c r="E158" s="46"/>
      <c r="F158" s="46"/>
      <c r="G158" s="46"/>
      <c r="H158" s="106"/>
    </row>
    <row r="159" spans="1:13" x14ac:dyDescent="0.25">
      <c r="A159" s="105"/>
      <c r="B159" s="83" t="s">
        <v>103</v>
      </c>
      <c r="C159" s="84">
        <v>44396</v>
      </c>
      <c r="D159" s="44"/>
      <c r="E159" s="46"/>
      <c r="F159" s="46"/>
      <c r="G159" s="46"/>
      <c r="H159" s="106"/>
    </row>
    <row r="160" spans="1:13" x14ac:dyDescent="0.25">
      <c r="A160" s="105"/>
      <c r="B160" s="83" t="s">
        <v>104</v>
      </c>
      <c r="C160" s="83" t="s">
        <v>40</v>
      </c>
      <c r="D160" s="44"/>
      <c r="E160" s="46"/>
      <c r="F160" s="46"/>
      <c r="G160" s="46"/>
      <c r="H160" s="106"/>
    </row>
    <row r="161" spans="1:8" x14ac:dyDescent="0.25">
      <c r="A161" s="105"/>
      <c r="C161" s="45"/>
      <c r="D161" s="44"/>
      <c r="E161" s="46"/>
      <c r="F161" s="46"/>
      <c r="G161" s="46"/>
      <c r="H161" s="106"/>
    </row>
    <row r="162" spans="1:8" x14ac:dyDescent="0.25">
      <c r="A162" s="105"/>
      <c r="C162" s="45"/>
      <c r="D162" s="44"/>
      <c r="E162" s="46"/>
      <c r="F162" s="46"/>
      <c r="G162" s="46"/>
    </row>
    <row r="163" spans="1:8" x14ac:dyDescent="0.25">
      <c r="A163" s="105"/>
      <c r="C163" s="45"/>
      <c r="D163" s="44"/>
      <c r="E163" s="46"/>
      <c r="F163" s="46"/>
      <c r="G163" s="46"/>
    </row>
    <row r="164" spans="1:8" x14ac:dyDescent="0.25">
      <c r="A164" s="105"/>
      <c r="C164" s="45"/>
      <c r="D164" s="44"/>
      <c r="E164" s="46"/>
      <c r="F164" s="46"/>
      <c r="G164" s="46"/>
    </row>
    <row r="165" spans="1:8" x14ac:dyDescent="0.25">
      <c r="A165" s="105"/>
      <c r="C165" s="45"/>
      <c r="D165" s="44"/>
      <c r="E165" s="46"/>
      <c r="F165" s="46"/>
      <c r="G165" s="46"/>
    </row>
    <row r="166" spans="1:8" x14ac:dyDescent="0.25">
      <c r="A166" s="105"/>
      <c r="C166" s="45"/>
      <c r="D166" s="44"/>
      <c r="E166" s="46"/>
      <c r="F166" s="46"/>
      <c r="G166" s="46"/>
    </row>
    <row r="167" spans="1:8" x14ac:dyDescent="0.25">
      <c r="A167" s="105"/>
      <c r="C167" s="45"/>
      <c r="D167" s="44"/>
      <c r="E167" s="46"/>
      <c r="F167" s="46"/>
      <c r="G167" s="46"/>
    </row>
    <row r="168" spans="1:8" x14ac:dyDescent="0.25">
      <c r="A168" s="105"/>
      <c r="C168" s="45"/>
      <c r="D168" s="44"/>
      <c r="E168" s="46"/>
      <c r="F168" s="46"/>
      <c r="G168" s="46"/>
    </row>
    <row r="169" spans="1:8" x14ac:dyDescent="0.25">
      <c r="A169" s="105"/>
      <c r="C169" s="45"/>
      <c r="D169" s="44"/>
      <c r="E169" s="46"/>
      <c r="F169" s="46"/>
      <c r="G169" s="46"/>
    </row>
    <row r="170" spans="1:8" x14ac:dyDescent="0.25">
      <c r="A170" s="105"/>
      <c r="C170" s="45"/>
      <c r="D170" s="44"/>
      <c r="E170" s="46"/>
      <c r="F170" s="46"/>
      <c r="G170" s="46"/>
    </row>
    <row r="171" spans="1:8" x14ac:dyDescent="0.25">
      <c r="A171" s="105"/>
      <c r="C171" s="45"/>
      <c r="D171" s="44"/>
      <c r="E171" s="46"/>
      <c r="F171" s="46"/>
      <c r="G171" s="46"/>
    </row>
    <row r="172" spans="1:8" x14ac:dyDescent="0.25">
      <c r="A172" s="105"/>
      <c r="C172" s="45"/>
      <c r="D172" s="44"/>
      <c r="E172" s="46"/>
      <c r="F172" s="46"/>
      <c r="G172" s="46"/>
    </row>
    <row r="173" spans="1:8" x14ac:dyDescent="0.25">
      <c r="A173" s="105"/>
      <c r="C173" s="45"/>
      <c r="D173" s="44"/>
      <c r="E173" s="46"/>
      <c r="F173" s="46"/>
      <c r="G173" s="46"/>
    </row>
    <row r="174" spans="1:8" x14ac:dyDescent="0.25">
      <c r="A174" s="105"/>
      <c r="C174" s="45"/>
      <c r="D174" s="44"/>
      <c r="E174" s="46"/>
      <c r="F174" s="46"/>
      <c r="G174" s="46"/>
    </row>
    <row r="175" spans="1:8" x14ac:dyDescent="0.25">
      <c r="A175" s="105"/>
      <c r="C175" s="45"/>
      <c r="D175" s="44"/>
      <c r="E175" s="46"/>
      <c r="F175" s="46"/>
      <c r="G175" s="46"/>
    </row>
    <row r="176" spans="1:8" x14ac:dyDescent="0.25">
      <c r="A176" s="105"/>
      <c r="C176" s="45"/>
      <c r="D176" s="44"/>
      <c r="E176" s="46"/>
      <c r="F176" s="46"/>
      <c r="G176" s="46"/>
    </row>
    <row r="177" spans="1:7" x14ac:dyDescent="0.25">
      <c r="A177" s="105"/>
      <c r="C177" s="45"/>
      <c r="D177" s="44"/>
      <c r="E177" s="46"/>
      <c r="F177" s="46"/>
      <c r="G177" s="46"/>
    </row>
    <row r="178" spans="1:7" x14ac:dyDescent="0.25">
      <c r="A178" s="105"/>
      <c r="C178" s="45"/>
      <c r="D178" s="44"/>
      <c r="E178" s="46"/>
      <c r="F178" s="46"/>
      <c r="G178" s="46"/>
    </row>
    <row r="179" spans="1:7" x14ac:dyDescent="0.25">
      <c r="A179" s="105"/>
      <c r="C179" s="45"/>
      <c r="D179" s="44"/>
      <c r="E179" s="46"/>
      <c r="F179" s="46"/>
      <c r="G179" s="46"/>
    </row>
    <row r="180" spans="1:7" x14ac:dyDescent="0.25">
      <c r="A180" s="105"/>
      <c r="C180" s="45"/>
      <c r="D180" s="44"/>
      <c r="E180" s="46"/>
      <c r="F180" s="46"/>
      <c r="G180" s="46"/>
    </row>
    <row r="181" spans="1:7" x14ac:dyDescent="0.25">
      <c r="A181" s="105"/>
      <c r="C181" s="45"/>
      <c r="D181" s="44"/>
      <c r="E181" s="46"/>
      <c r="F181" s="46"/>
      <c r="G181" s="46"/>
    </row>
    <row r="182" spans="1:7" x14ac:dyDescent="0.25">
      <c r="A182" s="105"/>
      <c r="C182" s="45"/>
      <c r="D182" s="44"/>
      <c r="E182" s="46"/>
      <c r="F182" s="46"/>
      <c r="G182" s="46"/>
    </row>
    <row r="183" spans="1:7" x14ac:dyDescent="0.25">
      <c r="A183" s="105"/>
      <c r="C183" s="45"/>
      <c r="D183" s="44"/>
      <c r="E183" s="46"/>
      <c r="F183" s="46"/>
      <c r="G183" s="46"/>
    </row>
    <row r="184" spans="1:7" x14ac:dyDescent="0.25">
      <c r="A184" s="105"/>
      <c r="C184" s="45"/>
      <c r="D184" s="44"/>
      <c r="E184" s="46"/>
      <c r="F184" s="46"/>
      <c r="G184" s="46"/>
    </row>
    <row r="185" spans="1:7" x14ac:dyDescent="0.25">
      <c r="A185" s="105"/>
      <c r="C185" s="45"/>
      <c r="D185" s="44"/>
      <c r="E185" s="46"/>
      <c r="F185" s="46"/>
      <c r="G185" s="46"/>
    </row>
    <row r="186" spans="1:7" x14ac:dyDescent="0.25">
      <c r="A186" s="105"/>
      <c r="C186" s="45"/>
      <c r="D186" s="44"/>
      <c r="E186" s="46"/>
      <c r="F186" s="46"/>
      <c r="G186" s="46"/>
    </row>
    <row r="187" spans="1:7" x14ac:dyDescent="0.25">
      <c r="A187" s="105"/>
      <c r="C187" s="45"/>
      <c r="D187" s="44"/>
      <c r="E187" s="46"/>
      <c r="F187" s="46"/>
      <c r="G187" s="46"/>
    </row>
    <row r="188" spans="1:7" x14ac:dyDescent="0.25">
      <c r="A188" s="105"/>
    </row>
    <row r="189" spans="1:7" x14ac:dyDescent="0.25">
      <c r="A189" s="105"/>
    </row>
    <row r="190" spans="1:7" x14ac:dyDescent="0.25">
      <c r="A190" s="105"/>
    </row>
    <row r="191" spans="1:7" x14ac:dyDescent="0.25">
      <c r="A191" s="105"/>
    </row>
    <row r="192" spans="1:7" x14ac:dyDescent="0.25">
      <c r="A192" s="105"/>
    </row>
    <row r="193" spans="1:1" x14ac:dyDescent="0.25">
      <c r="A193" s="105"/>
    </row>
    <row r="194" spans="1:1" x14ac:dyDescent="0.25">
      <c r="A194" s="105"/>
    </row>
    <row r="195" spans="1:1" x14ac:dyDescent="0.25">
      <c r="A195" s="105"/>
    </row>
  </sheetData>
  <mergeCells count="274">
    <mergeCell ref="A3:M3"/>
    <mergeCell ref="A5:A6"/>
    <mergeCell ref="B5:B6"/>
    <mergeCell ref="C5:C6"/>
    <mergeCell ref="D5:G5"/>
    <mergeCell ref="H5:K5"/>
    <mergeCell ref="L5:L6"/>
    <mergeCell ref="M5:M6"/>
    <mergeCell ref="K7:K11"/>
    <mergeCell ref="L7:L11"/>
    <mergeCell ref="M7:M11"/>
    <mergeCell ref="A12:A16"/>
    <mergeCell ref="B12:B16"/>
    <mergeCell ref="C12:C16"/>
    <mergeCell ref="H12:H16"/>
    <mergeCell ref="I12:I16"/>
    <mergeCell ref="J12:J16"/>
    <mergeCell ref="K12:K16"/>
    <mergeCell ref="A7:A11"/>
    <mergeCell ref="B7:B11"/>
    <mergeCell ref="C7:C11"/>
    <mergeCell ref="H7:H11"/>
    <mergeCell ref="I7:I11"/>
    <mergeCell ref="J7:J11"/>
    <mergeCell ref="L12:L16"/>
    <mergeCell ref="M12:M16"/>
    <mergeCell ref="A17:A21"/>
    <mergeCell ref="B17:B21"/>
    <mergeCell ref="C17:C21"/>
    <mergeCell ref="H17:H21"/>
    <mergeCell ref="I17:I21"/>
    <mergeCell ref="J17:J21"/>
    <mergeCell ref="K17:K21"/>
    <mergeCell ref="L17:L21"/>
    <mergeCell ref="M17:M21"/>
    <mergeCell ref="A22:A26"/>
    <mergeCell ref="B22:B26"/>
    <mergeCell ref="C22:C26"/>
    <mergeCell ref="H22:H26"/>
    <mergeCell ref="I22:I26"/>
    <mergeCell ref="J22:J26"/>
    <mergeCell ref="K22:K26"/>
    <mergeCell ref="L22:L26"/>
    <mergeCell ref="M22:M26"/>
    <mergeCell ref="K27:K31"/>
    <mergeCell ref="L27:L31"/>
    <mergeCell ref="M27:M31"/>
    <mergeCell ref="A32:A36"/>
    <mergeCell ref="B32:B36"/>
    <mergeCell ref="C32:C36"/>
    <mergeCell ref="H32:H36"/>
    <mergeCell ref="I32:I36"/>
    <mergeCell ref="J32:J36"/>
    <mergeCell ref="K32:K36"/>
    <mergeCell ref="A27:A31"/>
    <mergeCell ref="B27:B31"/>
    <mergeCell ref="C27:C31"/>
    <mergeCell ref="H27:H31"/>
    <mergeCell ref="I27:I31"/>
    <mergeCell ref="J27:J31"/>
    <mergeCell ref="L32:L36"/>
    <mergeCell ref="M32:M36"/>
    <mergeCell ref="A37:A41"/>
    <mergeCell ref="B37:B41"/>
    <mergeCell ref="C37:C41"/>
    <mergeCell ref="H37:H41"/>
    <mergeCell ref="I37:I41"/>
    <mergeCell ref="J37:J41"/>
    <mergeCell ref="K37:K41"/>
    <mergeCell ref="L37:L41"/>
    <mergeCell ref="M37:M41"/>
    <mergeCell ref="A42:A46"/>
    <mergeCell ref="B42:B46"/>
    <mergeCell ref="C42:C46"/>
    <mergeCell ref="H42:H46"/>
    <mergeCell ref="I42:I46"/>
    <mergeCell ref="J42:J46"/>
    <mergeCell ref="K42:K46"/>
    <mergeCell ref="L42:L46"/>
    <mergeCell ref="M42:M46"/>
    <mergeCell ref="K47:K51"/>
    <mergeCell ref="L47:L51"/>
    <mergeCell ref="M47:M51"/>
    <mergeCell ref="A52:A56"/>
    <mergeCell ref="B52:B56"/>
    <mergeCell ref="C52:C56"/>
    <mergeCell ref="H52:H56"/>
    <mergeCell ref="I52:I56"/>
    <mergeCell ref="J52:J56"/>
    <mergeCell ref="K52:K56"/>
    <mergeCell ref="A47:A51"/>
    <mergeCell ref="B47:B51"/>
    <mergeCell ref="C47:C51"/>
    <mergeCell ref="H47:H51"/>
    <mergeCell ref="I47:I51"/>
    <mergeCell ref="J47:J51"/>
    <mergeCell ref="M57:M61"/>
    <mergeCell ref="A62:A66"/>
    <mergeCell ref="B62:B66"/>
    <mergeCell ref="C62:C66"/>
    <mergeCell ref="H62:H66"/>
    <mergeCell ref="J62:J66"/>
    <mergeCell ref="K62:K66"/>
    <mergeCell ref="M62:M66"/>
    <mergeCell ref="L52:L56"/>
    <mergeCell ref="M52:M56"/>
    <mergeCell ref="A57:A61"/>
    <mergeCell ref="B57:B61"/>
    <mergeCell ref="C57:C61"/>
    <mergeCell ref="H57:H61"/>
    <mergeCell ref="I57:I61"/>
    <mergeCell ref="J57:J61"/>
    <mergeCell ref="K57:K61"/>
    <mergeCell ref="L57:L61"/>
    <mergeCell ref="K67:K71"/>
    <mergeCell ref="L67:L71"/>
    <mergeCell ref="M67:M71"/>
    <mergeCell ref="A72:A76"/>
    <mergeCell ref="B72:B76"/>
    <mergeCell ref="C72:C76"/>
    <mergeCell ref="H72:H76"/>
    <mergeCell ref="I72:I76"/>
    <mergeCell ref="J72:J76"/>
    <mergeCell ref="K72:K76"/>
    <mergeCell ref="A67:A71"/>
    <mergeCell ref="B67:B71"/>
    <mergeCell ref="C67:C71"/>
    <mergeCell ref="H67:H71"/>
    <mergeCell ref="I67:I71"/>
    <mergeCell ref="J67:J71"/>
    <mergeCell ref="L72:L76"/>
    <mergeCell ref="M72:M76"/>
    <mergeCell ref="A77:A81"/>
    <mergeCell ref="B77:B81"/>
    <mergeCell ref="C77:C81"/>
    <mergeCell ref="H77:H81"/>
    <mergeCell ref="I77:I81"/>
    <mergeCell ref="J77:J81"/>
    <mergeCell ref="K77:K81"/>
    <mergeCell ref="L77:L81"/>
    <mergeCell ref="M77:M81"/>
    <mergeCell ref="A82:A86"/>
    <mergeCell ref="B82:B86"/>
    <mergeCell ref="C82:C86"/>
    <mergeCell ref="H82:H86"/>
    <mergeCell ref="I82:I86"/>
    <mergeCell ref="J82:J86"/>
    <mergeCell ref="K82:K86"/>
    <mergeCell ref="L82:L86"/>
    <mergeCell ref="M82:M86"/>
    <mergeCell ref="K87:K91"/>
    <mergeCell ref="L87:L91"/>
    <mergeCell ref="M87:M91"/>
    <mergeCell ref="A92:A96"/>
    <mergeCell ref="B92:B96"/>
    <mergeCell ref="C92:C96"/>
    <mergeCell ref="H92:H96"/>
    <mergeCell ref="I92:I96"/>
    <mergeCell ref="J92:J96"/>
    <mergeCell ref="K92:K96"/>
    <mergeCell ref="A87:A91"/>
    <mergeCell ref="B87:B91"/>
    <mergeCell ref="C87:C91"/>
    <mergeCell ref="H87:H91"/>
    <mergeCell ref="I87:I91"/>
    <mergeCell ref="J87:J91"/>
    <mergeCell ref="L92:L96"/>
    <mergeCell ref="M92:M96"/>
    <mergeCell ref="A97:A101"/>
    <mergeCell ref="B97:B101"/>
    <mergeCell ref="C97:C101"/>
    <mergeCell ref="H97:H101"/>
    <mergeCell ref="I97:I101"/>
    <mergeCell ref="J97:J101"/>
    <mergeCell ref="K97:K101"/>
    <mergeCell ref="L97:L101"/>
    <mergeCell ref="K102:K106"/>
    <mergeCell ref="L102:L106"/>
    <mergeCell ref="A107:A111"/>
    <mergeCell ref="B107:B111"/>
    <mergeCell ref="C107:C111"/>
    <mergeCell ref="H107:H111"/>
    <mergeCell ref="I107:I111"/>
    <mergeCell ref="J107:J111"/>
    <mergeCell ref="K107:K111"/>
    <mergeCell ref="L107:L111"/>
    <mergeCell ref="A102:A106"/>
    <mergeCell ref="B102:B106"/>
    <mergeCell ref="C102:C106"/>
    <mergeCell ref="H102:H106"/>
    <mergeCell ref="I102:I106"/>
    <mergeCell ref="J102:J106"/>
    <mergeCell ref="M107:M111"/>
    <mergeCell ref="A112:A116"/>
    <mergeCell ref="B112:B116"/>
    <mergeCell ref="C112:C116"/>
    <mergeCell ref="H112:H116"/>
    <mergeCell ref="I112:I116"/>
    <mergeCell ref="J112:J116"/>
    <mergeCell ref="K112:K116"/>
    <mergeCell ref="L112:L116"/>
    <mergeCell ref="M112:M116"/>
    <mergeCell ref="K117:K121"/>
    <mergeCell ref="L117:L121"/>
    <mergeCell ref="M117:M121"/>
    <mergeCell ref="A122:A126"/>
    <mergeCell ref="B122:B126"/>
    <mergeCell ref="C122:C126"/>
    <mergeCell ref="H122:H126"/>
    <mergeCell ref="I122:I126"/>
    <mergeCell ref="J122:J126"/>
    <mergeCell ref="K122:K126"/>
    <mergeCell ref="A117:A121"/>
    <mergeCell ref="B117:B121"/>
    <mergeCell ref="C117:C121"/>
    <mergeCell ref="H117:H121"/>
    <mergeCell ref="I117:I121"/>
    <mergeCell ref="J117:J121"/>
    <mergeCell ref="L122:L126"/>
    <mergeCell ref="M122:M126"/>
    <mergeCell ref="A127:A131"/>
    <mergeCell ref="B127:B131"/>
    <mergeCell ref="C127:C131"/>
    <mergeCell ref="H127:H131"/>
    <mergeCell ref="I127:I131"/>
    <mergeCell ref="J127:J131"/>
    <mergeCell ref="K127:K131"/>
    <mergeCell ref="L127:L131"/>
    <mergeCell ref="M127:M131"/>
    <mergeCell ref="A132:A136"/>
    <mergeCell ref="B132:B136"/>
    <mergeCell ref="C132:C136"/>
    <mergeCell ref="H132:H136"/>
    <mergeCell ref="I132:I136"/>
    <mergeCell ref="J132:J136"/>
    <mergeCell ref="K132:K136"/>
    <mergeCell ref="L132:L136"/>
    <mergeCell ref="M132:M136"/>
    <mergeCell ref="K137:K141"/>
    <mergeCell ref="L137:L141"/>
    <mergeCell ref="M137:M141"/>
    <mergeCell ref="A142:A146"/>
    <mergeCell ref="B142:B146"/>
    <mergeCell ref="C142:C146"/>
    <mergeCell ref="H142:H146"/>
    <mergeCell ref="I142:I146"/>
    <mergeCell ref="J142:J146"/>
    <mergeCell ref="K142:K146"/>
    <mergeCell ref="A137:A141"/>
    <mergeCell ref="B137:B141"/>
    <mergeCell ref="C137:C141"/>
    <mergeCell ref="H137:H141"/>
    <mergeCell ref="I137:I141"/>
    <mergeCell ref="J137:J141"/>
    <mergeCell ref="L142:L146"/>
    <mergeCell ref="M142:M146"/>
    <mergeCell ref="A147:A151"/>
    <mergeCell ref="B147:B151"/>
    <mergeCell ref="C147:C151"/>
    <mergeCell ref="H147:H151"/>
    <mergeCell ref="I147:I151"/>
    <mergeCell ref="J147:J151"/>
    <mergeCell ref="K147:K151"/>
    <mergeCell ref="L147:L151"/>
    <mergeCell ref="M147:M151"/>
    <mergeCell ref="A152:A156"/>
    <mergeCell ref="B152:B156"/>
    <mergeCell ref="C152:C156"/>
    <mergeCell ref="H152:H156"/>
    <mergeCell ref="I152:I156"/>
    <mergeCell ref="J152:J156"/>
    <mergeCell ref="K152:K156"/>
    <mergeCell ref="L152:L156"/>
    <mergeCell ref="M152:M156"/>
  </mergeCells>
  <pageMargins left="0.31496062992125984" right="0.31496062992125984" top="0.55118110236220474" bottom="0.35433070866141736" header="0" footer="0"/>
  <pageSetup paperSize="9" scale="68" fitToHeight="3" orientation="landscape" r:id="rId1"/>
  <rowBreaks count="2" manualBreakCount="2">
    <brk id="51" max="12" man="1"/>
    <brk id="111" max="12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3BCC9-E237-4C68-BB85-E4EE9A55C718}">
  <sheetPr>
    <tabColor theme="6" tint="-0.249977111117893"/>
  </sheetPr>
  <dimension ref="A1:M34"/>
  <sheetViews>
    <sheetView topLeftCell="A3" workbookViewId="0">
      <selection activeCell="B33" sqref="B33"/>
    </sheetView>
  </sheetViews>
  <sheetFormatPr defaultRowHeight="15" x14ac:dyDescent="0.25"/>
  <cols>
    <col min="1" max="1" width="9.140625" style="477"/>
    <col min="2" max="2" width="34.28515625" style="477" customWidth="1"/>
    <col min="3" max="257" width="9.140625" style="477"/>
    <col min="258" max="258" width="34.28515625" style="477" customWidth="1"/>
    <col min="259" max="513" width="9.140625" style="477"/>
    <col min="514" max="514" width="34.28515625" style="477" customWidth="1"/>
    <col min="515" max="769" width="9.140625" style="477"/>
    <col min="770" max="770" width="34.28515625" style="477" customWidth="1"/>
    <col min="771" max="1025" width="9.140625" style="477"/>
    <col min="1026" max="1026" width="34.28515625" style="477" customWidth="1"/>
    <col min="1027" max="1281" width="9.140625" style="477"/>
    <col min="1282" max="1282" width="34.28515625" style="477" customWidth="1"/>
    <col min="1283" max="1537" width="9.140625" style="477"/>
    <col min="1538" max="1538" width="34.28515625" style="477" customWidth="1"/>
    <col min="1539" max="1793" width="9.140625" style="477"/>
    <col min="1794" max="1794" width="34.28515625" style="477" customWidth="1"/>
    <col min="1795" max="2049" width="9.140625" style="477"/>
    <col min="2050" max="2050" width="34.28515625" style="477" customWidth="1"/>
    <col min="2051" max="2305" width="9.140625" style="477"/>
    <col min="2306" max="2306" width="34.28515625" style="477" customWidth="1"/>
    <col min="2307" max="2561" width="9.140625" style="477"/>
    <col min="2562" max="2562" width="34.28515625" style="477" customWidth="1"/>
    <col min="2563" max="2817" width="9.140625" style="477"/>
    <col min="2818" max="2818" width="34.28515625" style="477" customWidth="1"/>
    <col min="2819" max="3073" width="9.140625" style="477"/>
    <col min="3074" max="3074" width="34.28515625" style="477" customWidth="1"/>
    <col min="3075" max="3329" width="9.140625" style="477"/>
    <col min="3330" max="3330" width="34.28515625" style="477" customWidth="1"/>
    <col min="3331" max="3585" width="9.140625" style="477"/>
    <col min="3586" max="3586" width="34.28515625" style="477" customWidth="1"/>
    <col min="3587" max="3841" width="9.140625" style="477"/>
    <col min="3842" max="3842" width="34.28515625" style="477" customWidth="1"/>
    <col min="3843" max="4097" width="9.140625" style="477"/>
    <col min="4098" max="4098" width="34.28515625" style="477" customWidth="1"/>
    <col min="4099" max="4353" width="9.140625" style="477"/>
    <col min="4354" max="4354" width="34.28515625" style="477" customWidth="1"/>
    <col min="4355" max="4609" width="9.140625" style="477"/>
    <col min="4610" max="4610" width="34.28515625" style="477" customWidth="1"/>
    <col min="4611" max="4865" width="9.140625" style="477"/>
    <col min="4866" max="4866" width="34.28515625" style="477" customWidth="1"/>
    <col min="4867" max="5121" width="9.140625" style="477"/>
    <col min="5122" max="5122" width="34.28515625" style="477" customWidth="1"/>
    <col min="5123" max="5377" width="9.140625" style="477"/>
    <col min="5378" max="5378" width="34.28515625" style="477" customWidth="1"/>
    <col min="5379" max="5633" width="9.140625" style="477"/>
    <col min="5634" max="5634" width="34.28515625" style="477" customWidth="1"/>
    <col min="5635" max="5889" width="9.140625" style="477"/>
    <col min="5890" max="5890" width="34.28515625" style="477" customWidth="1"/>
    <col min="5891" max="6145" width="9.140625" style="477"/>
    <col min="6146" max="6146" width="34.28515625" style="477" customWidth="1"/>
    <col min="6147" max="6401" width="9.140625" style="477"/>
    <col min="6402" max="6402" width="34.28515625" style="477" customWidth="1"/>
    <col min="6403" max="6657" width="9.140625" style="477"/>
    <col min="6658" max="6658" width="34.28515625" style="477" customWidth="1"/>
    <col min="6659" max="6913" width="9.140625" style="477"/>
    <col min="6914" max="6914" width="34.28515625" style="477" customWidth="1"/>
    <col min="6915" max="7169" width="9.140625" style="477"/>
    <col min="7170" max="7170" width="34.28515625" style="477" customWidth="1"/>
    <col min="7171" max="7425" width="9.140625" style="477"/>
    <col min="7426" max="7426" width="34.28515625" style="477" customWidth="1"/>
    <col min="7427" max="7681" width="9.140625" style="477"/>
    <col min="7682" max="7682" width="34.28515625" style="477" customWidth="1"/>
    <col min="7683" max="7937" width="9.140625" style="477"/>
    <col min="7938" max="7938" width="34.28515625" style="477" customWidth="1"/>
    <col min="7939" max="8193" width="9.140625" style="477"/>
    <col min="8194" max="8194" width="34.28515625" style="477" customWidth="1"/>
    <col min="8195" max="8449" width="9.140625" style="477"/>
    <col min="8450" max="8450" width="34.28515625" style="477" customWidth="1"/>
    <col min="8451" max="8705" width="9.140625" style="477"/>
    <col min="8706" max="8706" width="34.28515625" style="477" customWidth="1"/>
    <col min="8707" max="8961" width="9.140625" style="477"/>
    <col min="8962" max="8962" width="34.28515625" style="477" customWidth="1"/>
    <col min="8963" max="9217" width="9.140625" style="477"/>
    <col min="9218" max="9218" width="34.28515625" style="477" customWidth="1"/>
    <col min="9219" max="9473" width="9.140625" style="477"/>
    <col min="9474" max="9474" width="34.28515625" style="477" customWidth="1"/>
    <col min="9475" max="9729" width="9.140625" style="477"/>
    <col min="9730" max="9730" width="34.28515625" style="477" customWidth="1"/>
    <col min="9731" max="9985" width="9.140625" style="477"/>
    <col min="9986" max="9986" width="34.28515625" style="477" customWidth="1"/>
    <col min="9987" max="10241" width="9.140625" style="477"/>
    <col min="10242" max="10242" width="34.28515625" style="477" customWidth="1"/>
    <col min="10243" max="10497" width="9.140625" style="477"/>
    <col min="10498" max="10498" width="34.28515625" style="477" customWidth="1"/>
    <col min="10499" max="10753" width="9.140625" style="477"/>
    <col min="10754" max="10754" width="34.28515625" style="477" customWidth="1"/>
    <col min="10755" max="11009" width="9.140625" style="477"/>
    <col min="11010" max="11010" width="34.28515625" style="477" customWidth="1"/>
    <col min="11011" max="11265" width="9.140625" style="477"/>
    <col min="11266" max="11266" width="34.28515625" style="477" customWidth="1"/>
    <col min="11267" max="11521" width="9.140625" style="477"/>
    <col min="11522" max="11522" width="34.28515625" style="477" customWidth="1"/>
    <col min="11523" max="11777" width="9.140625" style="477"/>
    <col min="11778" max="11778" width="34.28515625" style="477" customWidth="1"/>
    <col min="11779" max="12033" width="9.140625" style="477"/>
    <col min="12034" max="12034" width="34.28515625" style="477" customWidth="1"/>
    <col min="12035" max="12289" width="9.140625" style="477"/>
    <col min="12290" max="12290" width="34.28515625" style="477" customWidth="1"/>
    <col min="12291" max="12545" width="9.140625" style="477"/>
    <col min="12546" max="12546" width="34.28515625" style="477" customWidth="1"/>
    <col min="12547" max="12801" width="9.140625" style="477"/>
    <col min="12802" max="12802" width="34.28515625" style="477" customWidth="1"/>
    <col min="12803" max="13057" width="9.140625" style="477"/>
    <col min="13058" max="13058" width="34.28515625" style="477" customWidth="1"/>
    <col min="13059" max="13313" width="9.140625" style="477"/>
    <col min="13314" max="13314" width="34.28515625" style="477" customWidth="1"/>
    <col min="13315" max="13569" width="9.140625" style="477"/>
    <col min="13570" max="13570" width="34.28515625" style="477" customWidth="1"/>
    <col min="13571" max="13825" width="9.140625" style="477"/>
    <col min="13826" max="13826" width="34.28515625" style="477" customWidth="1"/>
    <col min="13827" max="14081" width="9.140625" style="477"/>
    <col min="14082" max="14082" width="34.28515625" style="477" customWidth="1"/>
    <col min="14083" max="14337" width="9.140625" style="477"/>
    <col min="14338" max="14338" width="34.28515625" style="477" customWidth="1"/>
    <col min="14339" max="14593" width="9.140625" style="477"/>
    <col min="14594" max="14594" width="34.28515625" style="477" customWidth="1"/>
    <col min="14595" max="14849" width="9.140625" style="477"/>
    <col min="14850" max="14850" width="34.28515625" style="477" customWidth="1"/>
    <col min="14851" max="15105" width="9.140625" style="477"/>
    <col min="15106" max="15106" width="34.28515625" style="477" customWidth="1"/>
    <col min="15107" max="15361" width="9.140625" style="477"/>
    <col min="15362" max="15362" width="34.28515625" style="477" customWidth="1"/>
    <col min="15363" max="15617" width="9.140625" style="477"/>
    <col min="15618" max="15618" width="34.28515625" style="477" customWidth="1"/>
    <col min="15619" max="15873" width="9.140625" style="477"/>
    <col min="15874" max="15874" width="34.28515625" style="477" customWidth="1"/>
    <col min="15875" max="16129" width="9.140625" style="477"/>
    <col min="16130" max="16130" width="34.28515625" style="477" customWidth="1"/>
    <col min="16131" max="16384" width="9.140625" style="477"/>
  </cols>
  <sheetData>
    <row r="1" spans="1:13" x14ac:dyDescent="0.25">
      <c r="A1" s="474"/>
      <c r="B1" s="475"/>
      <c r="C1" s="475"/>
      <c r="D1" s="474"/>
      <c r="E1" s="474"/>
      <c r="F1" s="474"/>
      <c r="G1" s="474"/>
      <c r="H1" s="476"/>
      <c r="I1" s="476"/>
      <c r="J1" s="476"/>
      <c r="K1" s="476" t="s">
        <v>79</v>
      </c>
      <c r="L1" s="475"/>
      <c r="M1" s="475"/>
    </row>
    <row r="2" spans="1:13" x14ac:dyDescent="0.25">
      <c r="A2" s="474"/>
      <c r="B2" s="475"/>
      <c r="C2" s="478" t="s">
        <v>441</v>
      </c>
      <c r="D2" s="474"/>
      <c r="E2" s="474"/>
      <c r="F2" s="474"/>
      <c r="G2" s="474"/>
      <c r="H2" s="476"/>
      <c r="I2" s="476"/>
      <c r="J2" s="476"/>
      <c r="K2" s="476"/>
      <c r="L2" s="475"/>
      <c r="M2" s="475"/>
    </row>
    <row r="3" spans="1:13" ht="37.5" customHeight="1" x14ac:dyDescent="0.25">
      <c r="A3" s="479" t="s">
        <v>1</v>
      </c>
      <c r="B3" s="479" t="s">
        <v>2</v>
      </c>
      <c r="C3" s="479" t="s">
        <v>3</v>
      </c>
      <c r="D3" s="480" t="s">
        <v>4</v>
      </c>
      <c r="E3" s="480"/>
      <c r="F3" s="480"/>
      <c r="G3" s="480"/>
      <c r="H3" s="481" t="s">
        <v>5</v>
      </c>
      <c r="I3" s="482"/>
      <c r="J3" s="482"/>
      <c r="K3" s="482"/>
      <c r="L3" s="479" t="s">
        <v>6</v>
      </c>
      <c r="M3" s="479" t="s">
        <v>7</v>
      </c>
    </row>
    <row r="4" spans="1:13" ht="72" x14ac:dyDescent="0.25">
      <c r="A4" s="483"/>
      <c r="B4" s="483"/>
      <c r="C4" s="483"/>
      <c r="D4" s="484" t="s">
        <v>8</v>
      </c>
      <c r="E4" s="484" t="s">
        <v>9</v>
      </c>
      <c r="F4" s="484" t="s">
        <v>10</v>
      </c>
      <c r="G4" s="484" t="s">
        <v>11</v>
      </c>
      <c r="H4" s="485" t="s">
        <v>12</v>
      </c>
      <c r="I4" s="486" t="s">
        <v>13</v>
      </c>
      <c r="J4" s="485" t="s">
        <v>14</v>
      </c>
      <c r="K4" s="485" t="s">
        <v>15</v>
      </c>
      <c r="L4" s="483"/>
      <c r="M4" s="487"/>
    </row>
    <row r="5" spans="1:13" ht="14.45" customHeight="1" x14ac:dyDescent="0.25">
      <c r="A5" s="479"/>
      <c r="B5" s="488" t="s">
        <v>476</v>
      </c>
      <c r="C5" s="479">
        <v>2021</v>
      </c>
      <c r="D5" s="489" t="s">
        <v>16</v>
      </c>
      <c r="E5" s="490">
        <f>SUM(E6:E9)</f>
        <v>1360.31</v>
      </c>
      <c r="F5" s="490">
        <f>SUM(F6:F9)</f>
        <v>584.47</v>
      </c>
      <c r="G5" s="490">
        <f t="shared" ref="G5:G29" si="0">IF(F5&gt;0,(F5/E5)*100,0)</f>
        <v>42.965941586844181</v>
      </c>
      <c r="H5" s="491"/>
      <c r="I5" s="491"/>
      <c r="J5" s="491"/>
      <c r="K5" s="491"/>
      <c r="L5" s="479" t="s">
        <v>477</v>
      </c>
      <c r="M5" s="479"/>
    </row>
    <row r="6" spans="1:13" ht="14.45" customHeight="1" x14ac:dyDescent="0.25">
      <c r="A6" s="483"/>
      <c r="B6" s="492"/>
      <c r="C6" s="483"/>
      <c r="D6" s="493" t="s">
        <v>18</v>
      </c>
      <c r="E6" s="494">
        <f>E11+E21</f>
        <v>44.6</v>
      </c>
      <c r="F6" s="494">
        <f>F11+F21</f>
        <v>0</v>
      </c>
      <c r="G6" s="490">
        <f t="shared" si="0"/>
        <v>0</v>
      </c>
      <c r="H6" s="495"/>
      <c r="I6" s="495"/>
      <c r="J6" s="495"/>
      <c r="K6" s="495"/>
      <c r="L6" s="483"/>
      <c r="M6" s="483"/>
    </row>
    <row r="7" spans="1:13" ht="14.45" customHeight="1" x14ac:dyDescent="0.25">
      <c r="A7" s="483"/>
      <c r="B7" s="492"/>
      <c r="C7" s="483"/>
      <c r="D7" s="493" t="s">
        <v>19</v>
      </c>
      <c r="E7" s="494">
        <f t="shared" ref="E7:F9" si="1">E12+E22</f>
        <v>0</v>
      </c>
      <c r="F7" s="494">
        <f t="shared" si="1"/>
        <v>0</v>
      </c>
      <c r="G7" s="490">
        <f t="shared" si="0"/>
        <v>0</v>
      </c>
      <c r="H7" s="495"/>
      <c r="I7" s="495"/>
      <c r="J7" s="495"/>
      <c r="K7" s="495"/>
      <c r="L7" s="483"/>
      <c r="M7" s="483"/>
    </row>
    <row r="8" spans="1:13" x14ac:dyDescent="0.25">
      <c r="A8" s="483"/>
      <c r="B8" s="492"/>
      <c r="C8" s="483"/>
      <c r="D8" s="493" t="s">
        <v>20</v>
      </c>
      <c r="E8" s="494">
        <f t="shared" si="1"/>
        <v>1315.71</v>
      </c>
      <c r="F8" s="494">
        <v>584.47</v>
      </c>
      <c r="G8" s="490">
        <f t="shared" si="0"/>
        <v>44.422403113148036</v>
      </c>
      <c r="H8" s="495"/>
      <c r="I8" s="495"/>
      <c r="J8" s="495"/>
      <c r="K8" s="495"/>
      <c r="L8" s="483"/>
      <c r="M8" s="483"/>
    </row>
    <row r="9" spans="1:13" ht="22.15" customHeight="1" x14ac:dyDescent="0.25">
      <c r="A9" s="487"/>
      <c r="B9" s="496"/>
      <c r="C9" s="487"/>
      <c r="D9" s="493" t="s">
        <v>21</v>
      </c>
      <c r="E9" s="494">
        <f t="shared" si="1"/>
        <v>0</v>
      </c>
      <c r="F9" s="494">
        <f t="shared" si="1"/>
        <v>0</v>
      </c>
      <c r="G9" s="490">
        <f t="shared" si="0"/>
        <v>0</v>
      </c>
      <c r="H9" s="497"/>
      <c r="I9" s="497"/>
      <c r="J9" s="497"/>
      <c r="K9" s="497"/>
      <c r="L9" s="487"/>
      <c r="M9" s="487"/>
    </row>
    <row r="10" spans="1:13" ht="28.15" customHeight="1" x14ac:dyDescent="0.25">
      <c r="A10" s="480">
        <v>2</v>
      </c>
      <c r="B10" s="498" t="s">
        <v>478</v>
      </c>
      <c r="C10" s="480">
        <v>2021</v>
      </c>
      <c r="D10" s="489" t="s">
        <v>16</v>
      </c>
      <c r="E10" s="490">
        <f>SUM(E11:E14)</f>
        <v>136.76</v>
      </c>
      <c r="F10" s="490">
        <f>SUM(F11:F14)</f>
        <v>0</v>
      </c>
      <c r="G10" s="490">
        <f t="shared" si="0"/>
        <v>0</v>
      </c>
      <c r="H10" s="499"/>
      <c r="I10" s="491"/>
      <c r="J10" s="491"/>
      <c r="K10" s="491"/>
      <c r="L10" s="479"/>
      <c r="M10" s="479"/>
    </row>
    <row r="11" spans="1:13" ht="14.45" customHeight="1" x14ac:dyDescent="0.25">
      <c r="A11" s="480"/>
      <c r="B11" s="500"/>
      <c r="C11" s="480"/>
      <c r="D11" s="493" t="s">
        <v>18</v>
      </c>
      <c r="E11" s="494">
        <f>E16</f>
        <v>0</v>
      </c>
      <c r="F11" s="494">
        <f>F16</f>
        <v>0</v>
      </c>
      <c r="G11" s="490">
        <f t="shared" si="0"/>
        <v>0</v>
      </c>
      <c r="H11" s="501"/>
      <c r="I11" s="495"/>
      <c r="J11" s="495"/>
      <c r="K11" s="495"/>
      <c r="L11" s="483"/>
      <c r="M11" s="483"/>
    </row>
    <row r="12" spans="1:13" ht="14.45" customHeight="1" x14ac:dyDescent="0.25">
      <c r="A12" s="480"/>
      <c r="B12" s="500"/>
      <c r="C12" s="480"/>
      <c r="D12" s="493" t="s">
        <v>19</v>
      </c>
      <c r="E12" s="494">
        <f t="shared" ref="E12:F14" si="2">E17</f>
        <v>0</v>
      </c>
      <c r="F12" s="494">
        <f t="shared" si="2"/>
        <v>0</v>
      </c>
      <c r="G12" s="490">
        <f t="shared" si="0"/>
        <v>0</v>
      </c>
      <c r="H12" s="501"/>
      <c r="I12" s="495"/>
      <c r="J12" s="495"/>
      <c r="K12" s="495"/>
      <c r="L12" s="483"/>
      <c r="M12" s="483"/>
    </row>
    <row r="13" spans="1:13" x14ac:dyDescent="0.25">
      <c r="A13" s="480"/>
      <c r="B13" s="500"/>
      <c r="C13" s="480"/>
      <c r="D13" s="493" t="s">
        <v>20</v>
      </c>
      <c r="E13" s="494">
        <f t="shared" si="2"/>
        <v>136.76</v>
      </c>
      <c r="F13" s="494">
        <f t="shared" si="2"/>
        <v>0</v>
      </c>
      <c r="G13" s="490">
        <f t="shared" si="0"/>
        <v>0</v>
      </c>
      <c r="H13" s="501"/>
      <c r="I13" s="495"/>
      <c r="J13" s="495"/>
      <c r="K13" s="495"/>
      <c r="L13" s="483"/>
      <c r="M13" s="483"/>
    </row>
    <row r="14" spans="1:13" x14ac:dyDescent="0.25">
      <c r="A14" s="480"/>
      <c r="B14" s="502"/>
      <c r="C14" s="480"/>
      <c r="D14" s="493" t="s">
        <v>21</v>
      </c>
      <c r="E14" s="494">
        <f t="shared" si="2"/>
        <v>0</v>
      </c>
      <c r="F14" s="494">
        <f t="shared" si="2"/>
        <v>0</v>
      </c>
      <c r="G14" s="490">
        <f t="shared" si="0"/>
        <v>0</v>
      </c>
      <c r="H14" s="503"/>
      <c r="I14" s="497"/>
      <c r="J14" s="497"/>
      <c r="K14" s="497"/>
      <c r="L14" s="487"/>
      <c r="M14" s="487"/>
    </row>
    <row r="15" spans="1:13" ht="14.45" customHeight="1" x14ac:dyDescent="0.25">
      <c r="A15" s="504" t="s">
        <v>96</v>
      </c>
      <c r="B15" s="505" t="s">
        <v>479</v>
      </c>
      <c r="C15" s="479">
        <v>2021</v>
      </c>
      <c r="D15" s="489" t="s">
        <v>16</v>
      </c>
      <c r="E15" s="490">
        <f>SUM(E16:E19)</f>
        <v>136.76</v>
      </c>
      <c r="F15" s="490">
        <f>SUM(F16:F19)</f>
        <v>0</v>
      </c>
      <c r="G15" s="490">
        <f t="shared" si="0"/>
        <v>0</v>
      </c>
      <c r="H15" s="479"/>
      <c r="I15" s="491">
        <v>1</v>
      </c>
      <c r="J15" s="491">
        <v>0</v>
      </c>
      <c r="K15" s="491">
        <v>0</v>
      </c>
      <c r="L15" s="479" t="s">
        <v>350</v>
      </c>
      <c r="M15" s="479"/>
    </row>
    <row r="16" spans="1:13" ht="14.45" customHeight="1" x14ac:dyDescent="0.25">
      <c r="A16" s="504"/>
      <c r="B16" s="506"/>
      <c r="C16" s="483"/>
      <c r="D16" s="493" t="s">
        <v>18</v>
      </c>
      <c r="E16" s="494">
        <v>0</v>
      </c>
      <c r="F16" s="494">
        <v>0</v>
      </c>
      <c r="G16" s="490">
        <f t="shared" si="0"/>
        <v>0</v>
      </c>
      <c r="H16" s="483"/>
      <c r="I16" s="495"/>
      <c r="J16" s="495"/>
      <c r="K16" s="495"/>
      <c r="L16" s="483"/>
      <c r="M16" s="483"/>
    </row>
    <row r="17" spans="1:13" ht="14.45" customHeight="1" x14ac:dyDescent="0.25">
      <c r="A17" s="504"/>
      <c r="B17" s="506"/>
      <c r="C17" s="483"/>
      <c r="D17" s="493" t="s">
        <v>19</v>
      </c>
      <c r="E17" s="494">
        <v>0</v>
      </c>
      <c r="F17" s="494">
        <v>0</v>
      </c>
      <c r="G17" s="490">
        <f t="shared" si="0"/>
        <v>0</v>
      </c>
      <c r="H17" s="483"/>
      <c r="I17" s="495"/>
      <c r="J17" s="495"/>
      <c r="K17" s="495"/>
      <c r="L17" s="483"/>
      <c r="M17" s="483"/>
    </row>
    <row r="18" spans="1:13" x14ac:dyDescent="0.25">
      <c r="A18" s="504"/>
      <c r="B18" s="506"/>
      <c r="C18" s="483"/>
      <c r="D18" s="493" t="s">
        <v>20</v>
      </c>
      <c r="E18" s="494">
        <v>136.76</v>
      </c>
      <c r="F18" s="494">
        <v>0</v>
      </c>
      <c r="G18" s="490">
        <f t="shared" si="0"/>
        <v>0</v>
      </c>
      <c r="H18" s="483"/>
      <c r="I18" s="495"/>
      <c r="J18" s="495"/>
      <c r="K18" s="495"/>
      <c r="L18" s="483"/>
      <c r="M18" s="483"/>
    </row>
    <row r="19" spans="1:13" ht="32.25" customHeight="1" x14ac:dyDescent="0.25">
      <c r="A19" s="504"/>
      <c r="B19" s="507"/>
      <c r="C19" s="487"/>
      <c r="D19" s="493" t="s">
        <v>21</v>
      </c>
      <c r="E19" s="494">
        <v>0</v>
      </c>
      <c r="F19" s="494">
        <v>0</v>
      </c>
      <c r="G19" s="490">
        <f t="shared" si="0"/>
        <v>0</v>
      </c>
      <c r="H19" s="487"/>
      <c r="I19" s="497"/>
      <c r="J19" s="497"/>
      <c r="K19" s="497"/>
      <c r="L19" s="487"/>
      <c r="M19" s="487"/>
    </row>
    <row r="20" spans="1:13" ht="14.45" customHeight="1" x14ac:dyDescent="0.25">
      <c r="A20" s="480">
        <v>3</v>
      </c>
      <c r="B20" s="498" t="s">
        <v>480</v>
      </c>
      <c r="C20" s="480">
        <v>2021</v>
      </c>
      <c r="D20" s="489" t="s">
        <v>16</v>
      </c>
      <c r="E20" s="490">
        <f>SUM(E21:E24)</f>
        <v>1223.55</v>
      </c>
      <c r="F20" s="490">
        <f>SUM(F21:F24)</f>
        <v>584.47</v>
      </c>
      <c r="G20" s="490">
        <f t="shared" si="0"/>
        <v>47.768378897470484</v>
      </c>
      <c r="H20" s="499"/>
      <c r="I20" s="491"/>
      <c r="J20" s="491"/>
      <c r="K20" s="491"/>
      <c r="L20" s="479"/>
      <c r="M20" s="479"/>
    </row>
    <row r="21" spans="1:13" ht="14.45" customHeight="1" x14ac:dyDescent="0.25">
      <c r="A21" s="480"/>
      <c r="B21" s="500"/>
      <c r="C21" s="480"/>
      <c r="D21" s="493" t="s">
        <v>18</v>
      </c>
      <c r="E21" s="494">
        <f>E26</f>
        <v>44.6</v>
      </c>
      <c r="F21" s="494">
        <f t="shared" ref="E21:G24" si="3">F26</f>
        <v>0</v>
      </c>
      <c r="G21" s="490">
        <f t="shared" si="0"/>
        <v>0</v>
      </c>
      <c r="H21" s="501"/>
      <c r="I21" s="495"/>
      <c r="J21" s="495"/>
      <c r="K21" s="495"/>
      <c r="L21" s="483"/>
      <c r="M21" s="483"/>
    </row>
    <row r="22" spans="1:13" ht="14.45" customHeight="1" x14ac:dyDescent="0.25">
      <c r="A22" s="480"/>
      <c r="B22" s="500"/>
      <c r="C22" s="480"/>
      <c r="D22" s="493" t="s">
        <v>19</v>
      </c>
      <c r="E22" s="494">
        <f t="shared" si="3"/>
        <v>0</v>
      </c>
      <c r="F22" s="494">
        <f t="shared" si="3"/>
        <v>0</v>
      </c>
      <c r="G22" s="490">
        <f t="shared" si="0"/>
        <v>0</v>
      </c>
      <c r="H22" s="501"/>
      <c r="I22" s="495"/>
      <c r="J22" s="495"/>
      <c r="K22" s="495"/>
      <c r="L22" s="483"/>
      <c r="M22" s="483"/>
    </row>
    <row r="23" spans="1:13" x14ac:dyDescent="0.25">
      <c r="A23" s="480"/>
      <c r="B23" s="500"/>
      <c r="C23" s="480"/>
      <c r="D23" s="493" t="s">
        <v>20</v>
      </c>
      <c r="E23" s="494">
        <f t="shared" si="3"/>
        <v>1178.95</v>
      </c>
      <c r="F23" s="494">
        <v>584.47</v>
      </c>
      <c r="G23" s="490">
        <f t="shared" si="0"/>
        <v>49.575469697612284</v>
      </c>
      <c r="H23" s="501"/>
      <c r="I23" s="495"/>
      <c r="J23" s="495"/>
      <c r="K23" s="495"/>
      <c r="L23" s="483"/>
      <c r="M23" s="483"/>
    </row>
    <row r="24" spans="1:13" x14ac:dyDescent="0.25">
      <c r="A24" s="480"/>
      <c r="B24" s="502"/>
      <c r="C24" s="480"/>
      <c r="D24" s="493" t="s">
        <v>21</v>
      </c>
      <c r="E24" s="494">
        <f t="shared" si="3"/>
        <v>0</v>
      </c>
      <c r="F24" s="494">
        <f t="shared" si="3"/>
        <v>0</v>
      </c>
      <c r="G24" s="490">
        <f t="shared" si="0"/>
        <v>0</v>
      </c>
      <c r="H24" s="503"/>
      <c r="I24" s="497"/>
      <c r="J24" s="497"/>
      <c r="K24" s="497"/>
      <c r="L24" s="487"/>
      <c r="M24" s="487"/>
    </row>
    <row r="25" spans="1:13" ht="14.45" customHeight="1" x14ac:dyDescent="0.25">
      <c r="A25" s="504" t="s">
        <v>481</v>
      </c>
      <c r="B25" s="505" t="s">
        <v>482</v>
      </c>
      <c r="C25" s="479">
        <v>2021</v>
      </c>
      <c r="D25" s="489" t="s">
        <v>16</v>
      </c>
      <c r="E25" s="490">
        <f>SUM(E26:E29)</f>
        <v>1223.55</v>
      </c>
      <c r="F25" s="490">
        <f>SUM(F26:F29)</f>
        <v>584.47</v>
      </c>
      <c r="G25" s="490">
        <f t="shared" si="0"/>
        <v>47.768378897470484</v>
      </c>
      <c r="H25" s="479" t="s">
        <v>483</v>
      </c>
      <c r="I25" s="491">
        <v>210</v>
      </c>
      <c r="J25" s="491">
        <v>48</v>
      </c>
      <c r="K25" s="508">
        <v>22.8</v>
      </c>
      <c r="L25" s="479" t="s">
        <v>484</v>
      </c>
      <c r="M25" s="479" t="s">
        <v>485</v>
      </c>
    </row>
    <row r="26" spans="1:13" ht="14.45" customHeight="1" x14ac:dyDescent="0.25">
      <c r="A26" s="504"/>
      <c r="B26" s="506"/>
      <c r="C26" s="483"/>
      <c r="D26" s="493" t="s">
        <v>18</v>
      </c>
      <c r="E26" s="494">
        <v>44.6</v>
      </c>
      <c r="F26" s="494">
        <v>0</v>
      </c>
      <c r="G26" s="490">
        <f t="shared" si="0"/>
        <v>0</v>
      </c>
      <c r="H26" s="483"/>
      <c r="I26" s="495"/>
      <c r="J26" s="495"/>
      <c r="K26" s="509"/>
      <c r="L26" s="483"/>
      <c r="M26" s="483"/>
    </row>
    <row r="27" spans="1:13" ht="14.45" customHeight="1" x14ac:dyDescent="0.25">
      <c r="A27" s="504"/>
      <c r="B27" s="506"/>
      <c r="C27" s="483"/>
      <c r="D27" s="493" t="s">
        <v>19</v>
      </c>
      <c r="E27" s="494">
        <v>0</v>
      </c>
      <c r="F27" s="494">
        <v>0</v>
      </c>
      <c r="G27" s="490">
        <f t="shared" si="0"/>
        <v>0</v>
      </c>
      <c r="H27" s="483"/>
      <c r="I27" s="495"/>
      <c r="J27" s="495"/>
      <c r="K27" s="509"/>
      <c r="L27" s="483"/>
      <c r="M27" s="483"/>
    </row>
    <row r="28" spans="1:13" x14ac:dyDescent="0.25">
      <c r="A28" s="504"/>
      <c r="B28" s="506"/>
      <c r="C28" s="483"/>
      <c r="D28" s="493" t="s">
        <v>20</v>
      </c>
      <c r="E28" s="494">
        <v>1178.95</v>
      </c>
      <c r="F28" s="494">
        <v>584.47</v>
      </c>
      <c r="G28" s="490">
        <f t="shared" si="0"/>
        <v>49.575469697612284</v>
      </c>
      <c r="H28" s="483"/>
      <c r="I28" s="495"/>
      <c r="J28" s="495"/>
      <c r="K28" s="509"/>
      <c r="L28" s="483"/>
      <c r="M28" s="483"/>
    </row>
    <row r="29" spans="1:13" x14ac:dyDescent="0.25">
      <c r="A29" s="504"/>
      <c r="B29" s="507"/>
      <c r="C29" s="487"/>
      <c r="D29" s="493" t="s">
        <v>21</v>
      </c>
      <c r="E29" s="494">
        <v>0</v>
      </c>
      <c r="F29" s="494">
        <v>0</v>
      </c>
      <c r="G29" s="490">
        <f t="shared" si="0"/>
        <v>0</v>
      </c>
      <c r="H29" s="487"/>
      <c r="I29" s="497"/>
      <c r="J29" s="497"/>
      <c r="K29" s="510"/>
      <c r="L29" s="487"/>
      <c r="M29" s="487"/>
    </row>
    <row r="30" spans="1:13" x14ac:dyDescent="0.25">
      <c r="A30" s="474"/>
      <c r="B30" s="475"/>
      <c r="C30" s="475"/>
      <c r="D30" s="474"/>
      <c r="E30" s="474"/>
      <c r="F30" s="474"/>
      <c r="G30" s="474"/>
      <c r="H30" s="476"/>
      <c r="I30" s="476"/>
      <c r="J30" s="476"/>
      <c r="K30" s="476"/>
      <c r="L30" s="475"/>
      <c r="M30" s="475"/>
    </row>
    <row r="31" spans="1:13" x14ac:dyDescent="0.25">
      <c r="A31" s="511" t="s">
        <v>486</v>
      </c>
      <c r="B31" s="512"/>
      <c r="C31" s="512"/>
      <c r="D31" s="512"/>
      <c r="E31" s="513"/>
      <c r="F31" s="474"/>
      <c r="G31" s="474"/>
      <c r="H31" s="476"/>
      <c r="I31" s="476"/>
      <c r="J31" s="476"/>
      <c r="K31" s="476"/>
      <c r="L31" s="475"/>
      <c r="M31" s="475"/>
    </row>
    <row r="32" spans="1:13" x14ac:dyDescent="0.25">
      <c r="A32" s="512"/>
      <c r="B32" s="512"/>
      <c r="C32" s="512"/>
      <c r="D32" s="512"/>
      <c r="E32" s="513"/>
      <c r="F32" s="474"/>
      <c r="G32" s="474"/>
      <c r="H32" s="476"/>
      <c r="I32" s="476"/>
      <c r="J32" s="476"/>
      <c r="K32" s="476"/>
      <c r="L32" s="475"/>
      <c r="M32" s="475"/>
    </row>
    <row r="33" spans="1:5" x14ac:dyDescent="0.25">
      <c r="A33" s="514"/>
      <c r="B33" s="514"/>
      <c r="C33" s="514"/>
      <c r="D33" s="514"/>
      <c r="E33" s="514"/>
    </row>
    <row r="34" spans="1:5" x14ac:dyDescent="0.25">
      <c r="A34" s="514"/>
      <c r="B34" s="514"/>
      <c r="C34" s="514"/>
      <c r="D34" s="514"/>
      <c r="E34" s="514"/>
    </row>
  </sheetData>
  <mergeCells count="53">
    <mergeCell ref="A31:D32"/>
    <mergeCell ref="M20:M24"/>
    <mergeCell ref="A25:A29"/>
    <mergeCell ref="B25:B29"/>
    <mergeCell ref="C25:C29"/>
    <mergeCell ref="H25:H29"/>
    <mergeCell ref="I25:I29"/>
    <mergeCell ref="J25:J29"/>
    <mergeCell ref="K25:K29"/>
    <mergeCell ref="L25:L29"/>
    <mergeCell ref="M25:M29"/>
    <mergeCell ref="L15:L19"/>
    <mergeCell ref="M15:M19"/>
    <mergeCell ref="A20:A24"/>
    <mergeCell ref="B20:B24"/>
    <mergeCell ref="C20:C24"/>
    <mergeCell ref="H20:H24"/>
    <mergeCell ref="I20:I24"/>
    <mergeCell ref="J20:J24"/>
    <mergeCell ref="K20:K24"/>
    <mergeCell ref="L20:L24"/>
    <mergeCell ref="K10:K14"/>
    <mergeCell ref="L10:L14"/>
    <mergeCell ref="M10:M14"/>
    <mergeCell ref="A15:A19"/>
    <mergeCell ref="B15:B19"/>
    <mergeCell ref="C15:C19"/>
    <mergeCell ref="H15:H19"/>
    <mergeCell ref="I15:I19"/>
    <mergeCell ref="J15:J19"/>
    <mergeCell ref="K15:K19"/>
    <mergeCell ref="A10:A14"/>
    <mergeCell ref="B10:B14"/>
    <mergeCell ref="C10:C14"/>
    <mergeCell ref="H10:H14"/>
    <mergeCell ref="I10:I14"/>
    <mergeCell ref="J10:J14"/>
    <mergeCell ref="M3:M4"/>
    <mergeCell ref="A5:A9"/>
    <mergeCell ref="B5:B9"/>
    <mergeCell ref="C5:C9"/>
    <mergeCell ref="H5:H9"/>
    <mergeCell ref="I5:I9"/>
    <mergeCell ref="J5:J9"/>
    <mergeCell ref="K5:K9"/>
    <mergeCell ref="L5:L9"/>
    <mergeCell ref="M5:M9"/>
    <mergeCell ref="A3:A4"/>
    <mergeCell ref="B3:B4"/>
    <mergeCell ref="C3:C4"/>
    <mergeCell ref="D3:G3"/>
    <mergeCell ref="H3:K3"/>
    <mergeCell ref="L3:L4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F6810-4FDE-4E68-BCEA-0264729DF56B}">
  <sheetPr>
    <tabColor indexed="21"/>
    <pageSetUpPr fitToPage="1"/>
  </sheetPr>
  <dimension ref="A1:P51"/>
  <sheetViews>
    <sheetView workbookViewId="0">
      <selection activeCell="H14" sqref="H14:H18"/>
    </sheetView>
  </sheetViews>
  <sheetFormatPr defaultRowHeight="15" x14ac:dyDescent="0.25"/>
  <cols>
    <col min="1" max="1" width="5" style="28" customWidth="1"/>
    <col min="2" max="2" width="38.7109375" style="28" customWidth="1"/>
    <col min="3" max="5" width="9.140625" style="28"/>
    <col min="6" max="6" width="10.85546875" style="28" customWidth="1"/>
    <col min="7" max="9" width="9.140625" style="28"/>
    <col min="10" max="10" width="9.42578125" style="28" customWidth="1"/>
    <col min="11" max="11" width="10" style="28" customWidth="1"/>
    <col min="12" max="12" width="15" style="28" customWidth="1"/>
    <col min="13" max="13" width="33.7109375" style="28" customWidth="1"/>
    <col min="14" max="14" width="9.140625" style="28"/>
    <col min="15" max="15" width="10.42578125" style="28" customWidth="1"/>
    <col min="16" max="16" width="9.42578125" style="28" customWidth="1"/>
    <col min="17" max="256" width="9.140625" style="28"/>
    <col min="257" max="257" width="5" style="28" customWidth="1"/>
    <col min="258" max="258" width="38.7109375" style="28" customWidth="1"/>
    <col min="259" max="261" width="9.140625" style="28"/>
    <col min="262" max="262" width="10.85546875" style="28" customWidth="1"/>
    <col min="263" max="265" width="9.140625" style="28"/>
    <col min="266" max="266" width="9.42578125" style="28" customWidth="1"/>
    <col min="267" max="267" width="10" style="28" customWidth="1"/>
    <col min="268" max="268" width="15" style="28" customWidth="1"/>
    <col min="269" max="269" width="33.7109375" style="28" customWidth="1"/>
    <col min="270" max="270" width="9.140625" style="28"/>
    <col min="271" max="271" width="10.42578125" style="28" customWidth="1"/>
    <col min="272" max="272" width="9.42578125" style="28" customWidth="1"/>
    <col min="273" max="512" width="9.140625" style="28"/>
    <col min="513" max="513" width="5" style="28" customWidth="1"/>
    <col min="514" max="514" width="38.7109375" style="28" customWidth="1"/>
    <col min="515" max="517" width="9.140625" style="28"/>
    <col min="518" max="518" width="10.85546875" style="28" customWidth="1"/>
    <col min="519" max="521" width="9.140625" style="28"/>
    <col min="522" max="522" width="9.42578125" style="28" customWidth="1"/>
    <col min="523" max="523" width="10" style="28" customWidth="1"/>
    <col min="524" max="524" width="15" style="28" customWidth="1"/>
    <col min="525" max="525" width="33.7109375" style="28" customWidth="1"/>
    <col min="526" max="526" width="9.140625" style="28"/>
    <col min="527" max="527" width="10.42578125" style="28" customWidth="1"/>
    <col min="528" max="528" width="9.42578125" style="28" customWidth="1"/>
    <col min="529" max="768" width="9.140625" style="28"/>
    <col min="769" max="769" width="5" style="28" customWidth="1"/>
    <col min="770" max="770" width="38.7109375" style="28" customWidth="1"/>
    <col min="771" max="773" width="9.140625" style="28"/>
    <col min="774" max="774" width="10.85546875" style="28" customWidth="1"/>
    <col min="775" max="777" width="9.140625" style="28"/>
    <col min="778" max="778" width="9.42578125" style="28" customWidth="1"/>
    <col min="779" max="779" width="10" style="28" customWidth="1"/>
    <col min="780" max="780" width="15" style="28" customWidth="1"/>
    <col min="781" max="781" width="33.7109375" style="28" customWidth="1"/>
    <col min="782" max="782" width="9.140625" style="28"/>
    <col min="783" max="783" width="10.42578125" style="28" customWidth="1"/>
    <col min="784" max="784" width="9.42578125" style="28" customWidth="1"/>
    <col min="785" max="1024" width="9.140625" style="28"/>
    <col min="1025" max="1025" width="5" style="28" customWidth="1"/>
    <col min="1026" max="1026" width="38.7109375" style="28" customWidth="1"/>
    <col min="1027" max="1029" width="9.140625" style="28"/>
    <col min="1030" max="1030" width="10.85546875" style="28" customWidth="1"/>
    <col min="1031" max="1033" width="9.140625" style="28"/>
    <col min="1034" max="1034" width="9.42578125" style="28" customWidth="1"/>
    <col min="1035" max="1035" width="10" style="28" customWidth="1"/>
    <col min="1036" max="1036" width="15" style="28" customWidth="1"/>
    <col min="1037" max="1037" width="33.7109375" style="28" customWidth="1"/>
    <col min="1038" max="1038" width="9.140625" style="28"/>
    <col min="1039" max="1039" width="10.42578125" style="28" customWidth="1"/>
    <col min="1040" max="1040" width="9.42578125" style="28" customWidth="1"/>
    <col min="1041" max="1280" width="9.140625" style="28"/>
    <col min="1281" max="1281" width="5" style="28" customWidth="1"/>
    <col min="1282" max="1282" width="38.7109375" style="28" customWidth="1"/>
    <col min="1283" max="1285" width="9.140625" style="28"/>
    <col min="1286" max="1286" width="10.85546875" style="28" customWidth="1"/>
    <col min="1287" max="1289" width="9.140625" style="28"/>
    <col min="1290" max="1290" width="9.42578125" style="28" customWidth="1"/>
    <col min="1291" max="1291" width="10" style="28" customWidth="1"/>
    <col min="1292" max="1292" width="15" style="28" customWidth="1"/>
    <col min="1293" max="1293" width="33.7109375" style="28" customWidth="1"/>
    <col min="1294" max="1294" width="9.140625" style="28"/>
    <col min="1295" max="1295" width="10.42578125" style="28" customWidth="1"/>
    <col min="1296" max="1296" width="9.42578125" style="28" customWidth="1"/>
    <col min="1297" max="1536" width="9.140625" style="28"/>
    <col min="1537" max="1537" width="5" style="28" customWidth="1"/>
    <col min="1538" max="1538" width="38.7109375" style="28" customWidth="1"/>
    <col min="1539" max="1541" width="9.140625" style="28"/>
    <col min="1542" max="1542" width="10.85546875" style="28" customWidth="1"/>
    <col min="1543" max="1545" width="9.140625" style="28"/>
    <col min="1546" max="1546" width="9.42578125" style="28" customWidth="1"/>
    <col min="1547" max="1547" width="10" style="28" customWidth="1"/>
    <col min="1548" max="1548" width="15" style="28" customWidth="1"/>
    <col min="1549" max="1549" width="33.7109375" style="28" customWidth="1"/>
    <col min="1550" max="1550" width="9.140625" style="28"/>
    <col min="1551" max="1551" width="10.42578125" style="28" customWidth="1"/>
    <col min="1552" max="1552" width="9.42578125" style="28" customWidth="1"/>
    <col min="1553" max="1792" width="9.140625" style="28"/>
    <col min="1793" max="1793" width="5" style="28" customWidth="1"/>
    <col min="1794" max="1794" width="38.7109375" style="28" customWidth="1"/>
    <col min="1795" max="1797" width="9.140625" style="28"/>
    <col min="1798" max="1798" width="10.85546875" style="28" customWidth="1"/>
    <col min="1799" max="1801" width="9.140625" style="28"/>
    <col min="1802" max="1802" width="9.42578125" style="28" customWidth="1"/>
    <col min="1803" max="1803" width="10" style="28" customWidth="1"/>
    <col min="1804" max="1804" width="15" style="28" customWidth="1"/>
    <col min="1805" max="1805" width="33.7109375" style="28" customWidth="1"/>
    <col min="1806" max="1806" width="9.140625" style="28"/>
    <col min="1807" max="1807" width="10.42578125" style="28" customWidth="1"/>
    <col min="1808" max="1808" width="9.42578125" style="28" customWidth="1"/>
    <col min="1809" max="2048" width="9.140625" style="28"/>
    <col min="2049" max="2049" width="5" style="28" customWidth="1"/>
    <col min="2050" max="2050" width="38.7109375" style="28" customWidth="1"/>
    <col min="2051" max="2053" width="9.140625" style="28"/>
    <col min="2054" max="2054" width="10.85546875" style="28" customWidth="1"/>
    <col min="2055" max="2057" width="9.140625" style="28"/>
    <col min="2058" max="2058" width="9.42578125" style="28" customWidth="1"/>
    <col min="2059" max="2059" width="10" style="28" customWidth="1"/>
    <col min="2060" max="2060" width="15" style="28" customWidth="1"/>
    <col min="2061" max="2061" width="33.7109375" style="28" customWidth="1"/>
    <col min="2062" max="2062" width="9.140625" style="28"/>
    <col min="2063" max="2063" width="10.42578125" style="28" customWidth="1"/>
    <col min="2064" max="2064" width="9.42578125" style="28" customWidth="1"/>
    <col min="2065" max="2304" width="9.140625" style="28"/>
    <col min="2305" max="2305" width="5" style="28" customWidth="1"/>
    <col min="2306" max="2306" width="38.7109375" style="28" customWidth="1"/>
    <col min="2307" max="2309" width="9.140625" style="28"/>
    <col min="2310" max="2310" width="10.85546875" style="28" customWidth="1"/>
    <col min="2311" max="2313" width="9.140625" style="28"/>
    <col min="2314" max="2314" width="9.42578125" style="28" customWidth="1"/>
    <col min="2315" max="2315" width="10" style="28" customWidth="1"/>
    <col min="2316" max="2316" width="15" style="28" customWidth="1"/>
    <col min="2317" max="2317" width="33.7109375" style="28" customWidth="1"/>
    <col min="2318" max="2318" width="9.140625" style="28"/>
    <col min="2319" max="2319" width="10.42578125" style="28" customWidth="1"/>
    <col min="2320" max="2320" width="9.42578125" style="28" customWidth="1"/>
    <col min="2321" max="2560" width="9.140625" style="28"/>
    <col min="2561" max="2561" width="5" style="28" customWidth="1"/>
    <col min="2562" max="2562" width="38.7109375" style="28" customWidth="1"/>
    <col min="2563" max="2565" width="9.140625" style="28"/>
    <col min="2566" max="2566" width="10.85546875" style="28" customWidth="1"/>
    <col min="2567" max="2569" width="9.140625" style="28"/>
    <col min="2570" max="2570" width="9.42578125" style="28" customWidth="1"/>
    <col min="2571" max="2571" width="10" style="28" customWidth="1"/>
    <col min="2572" max="2572" width="15" style="28" customWidth="1"/>
    <col min="2573" max="2573" width="33.7109375" style="28" customWidth="1"/>
    <col min="2574" max="2574" width="9.140625" style="28"/>
    <col min="2575" max="2575" width="10.42578125" style="28" customWidth="1"/>
    <col min="2576" max="2576" width="9.42578125" style="28" customWidth="1"/>
    <col min="2577" max="2816" width="9.140625" style="28"/>
    <col min="2817" max="2817" width="5" style="28" customWidth="1"/>
    <col min="2818" max="2818" width="38.7109375" style="28" customWidth="1"/>
    <col min="2819" max="2821" width="9.140625" style="28"/>
    <col min="2822" max="2822" width="10.85546875" style="28" customWidth="1"/>
    <col min="2823" max="2825" width="9.140625" style="28"/>
    <col min="2826" max="2826" width="9.42578125" style="28" customWidth="1"/>
    <col min="2827" max="2827" width="10" style="28" customWidth="1"/>
    <col min="2828" max="2828" width="15" style="28" customWidth="1"/>
    <col min="2829" max="2829" width="33.7109375" style="28" customWidth="1"/>
    <col min="2830" max="2830" width="9.140625" style="28"/>
    <col min="2831" max="2831" width="10.42578125" style="28" customWidth="1"/>
    <col min="2832" max="2832" width="9.42578125" style="28" customWidth="1"/>
    <col min="2833" max="3072" width="9.140625" style="28"/>
    <col min="3073" max="3073" width="5" style="28" customWidth="1"/>
    <col min="3074" max="3074" width="38.7109375" style="28" customWidth="1"/>
    <col min="3075" max="3077" width="9.140625" style="28"/>
    <col min="3078" max="3078" width="10.85546875" style="28" customWidth="1"/>
    <col min="3079" max="3081" width="9.140625" style="28"/>
    <col min="3082" max="3082" width="9.42578125" style="28" customWidth="1"/>
    <col min="3083" max="3083" width="10" style="28" customWidth="1"/>
    <col min="3084" max="3084" width="15" style="28" customWidth="1"/>
    <col min="3085" max="3085" width="33.7109375" style="28" customWidth="1"/>
    <col min="3086" max="3086" width="9.140625" style="28"/>
    <col min="3087" max="3087" width="10.42578125" style="28" customWidth="1"/>
    <col min="3088" max="3088" width="9.42578125" style="28" customWidth="1"/>
    <col min="3089" max="3328" width="9.140625" style="28"/>
    <col min="3329" max="3329" width="5" style="28" customWidth="1"/>
    <col min="3330" max="3330" width="38.7109375" style="28" customWidth="1"/>
    <col min="3331" max="3333" width="9.140625" style="28"/>
    <col min="3334" max="3334" width="10.85546875" style="28" customWidth="1"/>
    <col min="3335" max="3337" width="9.140625" style="28"/>
    <col min="3338" max="3338" width="9.42578125" style="28" customWidth="1"/>
    <col min="3339" max="3339" width="10" style="28" customWidth="1"/>
    <col min="3340" max="3340" width="15" style="28" customWidth="1"/>
    <col min="3341" max="3341" width="33.7109375" style="28" customWidth="1"/>
    <col min="3342" max="3342" width="9.140625" style="28"/>
    <col min="3343" max="3343" width="10.42578125" style="28" customWidth="1"/>
    <col min="3344" max="3344" width="9.42578125" style="28" customWidth="1"/>
    <col min="3345" max="3584" width="9.140625" style="28"/>
    <col min="3585" max="3585" width="5" style="28" customWidth="1"/>
    <col min="3586" max="3586" width="38.7109375" style="28" customWidth="1"/>
    <col min="3587" max="3589" width="9.140625" style="28"/>
    <col min="3590" max="3590" width="10.85546875" style="28" customWidth="1"/>
    <col min="3591" max="3593" width="9.140625" style="28"/>
    <col min="3594" max="3594" width="9.42578125" style="28" customWidth="1"/>
    <col min="3595" max="3595" width="10" style="28" customWidth="1"/>
    <col min="3596" max="3596" width="15" style="28" customWidth="1"/>
    <col min="3597" max="3597" width="33.7109375" style="28" customWidth="1"/>
    <col min="3598" max="3598" width="9.140625" style="28"/>
    <col min="3599" max="3599" width="10.42578125" style="28" customWidth="1"/>
    <col min="3600" max="3600" width="9.42578125" style="28" customWidth="1"/>
    <col min="3601" max="3840" width="9.140625" style="28"/>
    <col min="3841" max="3841" width="5" style="28" customWidth="1"/>
    <col min="3842" max="3842" width="38.7109375" style="28" customWidth="1"/>
    <col min="3843" max="3845" width="9.140625" style="28"/>
    <col min="3846" max="3846" width="10.85546875" style="28" customWidth="1"/>
    <col min="3847" max="3849" width="9.140625" style="28"/>
    <col min="3850" max="3850" width="9.42578125" style="28" customWidth="1"/>
    <col min="3851" max="3851" width="10" style="28" customWidth="1"/>
    <col min="3852" max="3852" width="15" style="28" customWidth="1"/>
    <col min="3853" max="3853" width="33.7109375" style="28" customWidth="1"/>
    <col min="3854" max="3854" width="9.140625" style="28"/>
    <col min="3855" max="3855" width="10.42578125" style="28" customWidth="1"/>
    <col min="3856" max="3856" width="9.42578125" style="28" customWidth="1"/>
    <col min="3857" max="4096" width="9.140625" style="28"/>
    <col min="4097" max="4097" width="5" style="28" customWidth="1"/>
    <col min="4098" max="4098" width="38.7109375" style="28" customWidth="1"/>
    <col min="4099" max="4101" width="9.140625" style="28"/>
    <col min="4102" max="4102" width="10.85546875" style="28" customWidth="1"/>
    <col min="4103" max="4105" width="9.140625" style="28"/>
    <col min="4106" max="4106" width="9.42578125" style="28" customWidth="1"/>
    <col min="4107" max="4107" width="10" style="28" customWidth="1"/>
    <col min="4108" max="4108" width="15" style="28" customWidth="1"/>
    <col min="4109" max="4109" width="33.7109375" style="28" customWidth="1"/>
    <col min="4110" max="4110" width="9.140625" style="28"/>
    <col min="4111" max="4111" width="10.42578125" style="28" customWidth="1"/>
    <col min="4112" max="4112" width="9.42578125" style="28" customWidth="1"/>
    <col min="4113" max="4352" width="9.140625" style="28"/>
    <col min="4353" max="4353" width="5" style="28" customWidth="1"/>
    <col min="4354" max="4354" width="38.7109375" style="28" customWidth="1"/>
    <col min="4355" max="4357" width="9.140625" style="28"/>
    <col min="4358" max="4358" width="10.85546875" style="28" customWidth="1"/>
    <col min="4359" max="4361" width="9.140625" style="28"/>
    <col min="4362" max="4362" width="9.42578125" style="28" customWidth="1"/>
    <col min="4363" max="4363" width="10" style="28" customWidth="1"/>
    <col min="4364" max="4364" width="15" style="28" customWidth="1"/>
    <col min="4365" max="4365" width="33.7109375" style="28" customWidth="1"/>
    <col min="4366" max="4366" width="9.140625" style="28"/>
    <col min="4367" max="4367" width="10.42578125" style="28" customWidth="1"/>
    <col min="4368" max="4368" width="9.42578125" style="28" customWidth="1"/>
    <col min="4369" max="4608" width="9.140625" style="28"/>
    <col min="4609" max="4609" width="5" style="28" customWidth="1"/>
    <col min="4610" max="4610" width="38.7109375" style="28" customWidth="1"/>
    <col min="4611" max="4613" width="9.140625" style="28"/>
    <col min="4614" max="4614" width="10.85546875" style="28" customWidth="1"/>
    <col min="4615" max="4617" width="9.140625" style="28"/>
    <col min="4618" max="4618" width="9.42578125" style="28" customWidth="1"/>
    <col min="4619" max="4619" width="10" style="28" customWidth="1"/>
    <col min="4620" max="4620" width="15" style="28" customWidth="1"/>
    <col min="4621" max="4621" width="33.7109375" style="28" customWidth="1"/>
    <col min="4622" max="4622" width="9.140625" style="28"/>
    <col min="4623" max="4623" width="10.42578125" style="28" customWidth="1"/>
    <col min="4624" max="4624" width="9.42578125" style="28" customWidth="1"/>
    <col min="4625" max="4864" width="9.140625" style="28"/>
    <col min="4865" max="4865" width="5" style="28" customWidth="1"/>
    <col min="4866" max="4866" width="38.7109375" style="28" customWidth="1"/>
    <col min="4867" max="4869" width="9.140625" style="28"/>
    <col min="4870" max="4870" width="10.85546875" style="28" customWidth="1"/>
    <col min="4871" max="4873" width="9.140625" style="28"/>
    <col min="4874" max="4874" width="9.42578125" style="28" customWidth="1"/>
    <col min="4875" max="4875" width="10" style="28" customWidth="1"/>
    <col min="4876" max="4876" width="15" style="28" customWidth="1"/>
    <col min="4877" max="4877" width="33.7109375" style="28" customWidth="1"/>
    <col min="4878" max="4878" width="9.140625" style="28"/>
    <col min="4879" max="4879" width="10.42578125" style="28" customWidth="1"/>
    <col min="4880" max="4880" width="9.42578125" style="28" customWidth="1"/>
    <col min="4881" max="5120" width="9.140625" style="28"/>
    <col min="5121" max="5121" width="5" style="28" customWidth="1"/>
    <col min="5122" max="5122" width="38.7109375" style="28" customWidth="1"/>
    <col min="5123" max="5125" width="9.140625" style="28"/>
    <col min="5126" max="5126" width="10.85546875" style="28" customWidth="1"/>
    <col min="5127" max="5129" width="9.140625" style="28"/>
    <col min="5130" max="5130" width="9.42578125" style="28" customWidth="1"/>
    <col min="5131" max="5131" width="10" style="28" customWidth="1"/>
    <col min="5132" max="5132" width="15" style="28" customWidth="1"/>
    <col min="5133" max="5133" width="33.7109375" style="28" customWidth="1"/>
    <col min="5134" max="5134" width="9.140625" style="28"/>
    <col min="5135" max="5135" width="10.42578125" style="28" customWidth="1"/>
    <col min="5136" max="5136" width="9.42578125" style="28" customWidth="1"/>
    <col min="5137" max="5376" width="9.140625" style="28"/>
    <col min="5377" max="5377" width="5" style="28" customWidth="1"/>
    <col min="5378" max="5378" width="38.7109375" style="28" customWidth="1"/>
    <col min="5379" max="5381" width="9.140625" style="28"/>
    <col min="5382" max="5382" width="10.85546875" style="28" customWidth="1"/>
    <col min="5383" max="5385" width="9.140625" style="28"/>
    <col min="5386" max="5386" width="9.42578125" style="28" customWidth="1"/>
    <col min="5387" max="5387" width="10" style="28" customWidth="1"/>
    <col min="5388" max="5388" width="15" style="28" customWidth="1"/>
    <col min="5389" max="5389" width="33.7109375" style="28" customWidth="1"/>
    <col min="5390" max="5390" width="9.140625" style="28"/>
    <col min="5391" max="5391" width="10.42578125" style="28" customWidth="1"/>
    <col min="5392" max="5392" width="9.42578125" style="28" customWidth="1"/>
    <col min="5393" max="5632" width="9.140625" style="28"/>
    <col min="5633" max="5633" width="5" style="28" customWidth="1"/>
    <col min="5634" max="5634" width="38.7109375" style="28" customWidth="1"/>
    <col min="5635" max="5637" width="9.140625" style="28"/>
    <col min="5638" max="5638" width="10.85546875" style="28" customWidth="1"/>
    <col min="5639" max="5641" width="9.140625" style="28"/>
    <col min="5642" max="5642" width="9.42578125" style="28" customWidth="1"/>
    <col min="5643" max="5643" width="10" style="28" customWidth="1"/>
    <col min="5644" max="5644" width="15" style="28" customWidth="1"/>
    <col min="5645" max="5645" width="33.7109375" style="28" customWidth="1"/>
    <col min="5646" max="5646" width="9.140625" style="28"/>
    <col min="5647" max="5647" width="10.42578125" style="28" customWidth="1"/>
    <col min="5648" max="5648" width="9.42578125" style="28" customWidth="1"/>
    <col min="5649" max="5888" width="9.140625" style="28"/>
    <col min="5889" max="5889" width="5" style="28" customWidth="1"/>
    <col min="5890" max="5890" width="38.7109375" style="28" customWidth="1"/>
    <col min="5891" max="5893" width="9.140625" style="28"/>
    <col min="5894" max="5894" width="10.85546875" style="28" customWidth="1"/>
    <col min="5895" max="5897" width="9.140625" style="28"/>
    <col min="5898" max="5898" width="9.42578125" style="28" customWidth="1"/>
    <col min="5899" max="5899" width="10" style="28" customWidth="1"/>
    <col min="5900" max="5900" width="15" style="28" customWidth="1"/>
    <col min="5901" max="5901" width="33.7109375" style="28" customWidth="1"/>
    <col min="5902" max="5902" width="9.140625" style="28"/>
    <col min="5903" max="5903" width="10.42578125" style="28" customWidth="1"/>
    <col min="5904" max="5904" width="9.42578125" style="28" customWidth="1"/>
    <col min="5905" max="6144" width="9.140625" style="28"/>
    <col min="6145" max="6145" width="5" style="28" customWidth="1"/>
    <col min="6146" max="6146" width="38.7109375" style="28" customWidth="1"/>
    <col min="6147" max="6149" width="9.140625" style="28"/>
    <col min="6150" max="6150" width="10.85546875" style="28" customWidth="1"/>
    <col min="6151" max="6153" width="9.140625" style="28"/>
    <col min="6154" max="6154" width="9.42578125" style="28" customWidth="1"/>
    <col min="6155" max="6155" width="10" style="28" customWidth="1"/>
    <col min="6156" max="6156" width="15" style="28" customWidth="1"/>
    <col min="6157" max="6157" width="33.7109375" style="28" customWidth="1"/>
    <col min="6158" max="6158" width="9.140625" style="28"/>
    <col min="6159" max="6159" width="10.42578125" style="28" customWidth="1"/>
    <col min="6160" max="6160" width="9.42578125" style="28" customWidth="1"/>
    <col min="6161" max="6400" width="9.140625" style="28"/>
    <col min="6401" max="6401" width="5" style="28" customWidth="1"/>
    <col min="6402" max="6402" width="38.7109375" style="28" customWidth="1"/>
    <col min="6403" max="6405" width="9.140625" style="28"/>
    <col min="6406" max="6406" width="10.85546875" style="28" customWidth="1"/>
    <col min="6407" max="6409" width="9.140625" style="28"/>
    <col min="6410" max="6410" width="9.42578125" style="28" customWidth="1"/>
    <col min="6411" max="6411" width="10" style="28" customWidth="1"/>
    <col min="6412" max="6412" width="15" style="28" customWidth="1"/>
    <col min="6413" max="6413" width="33.7109375" style="28" customWidth="1"/>
    <col min="6414" max="6414" width="9.140625" style="28"/>
    <col min="6415" max="6415" width="10.42578125" style="28" customWidth="1"/>
    <col min="6416" max="6416" width="9.42578125" style="28" customWidth="1"/>
    <col min="6417" max="6656" width="9.140625" style="28"/>
    <col min="6657" max="6657" width="5" style="28" customWidth="1"/>
    <col min="6658" max="6658" width="38.7109375" style="28" customWidth="1"/>
    <col min="6659" max="6661" width="9.140625" style="28"/>
    <col min="6662" max="6662" width="10.85546875" style="28" customWidth="1"/>
    <col min="6663" max="6665" width="9.140625" style="28"/>
    <col min="6666" max="6666" width="9.42578125" style="28" customWidth="1"/>
    <col min="6667" max="6667" width="10" style="28" customWidth="1"/>
    <col min="6668" max="6668" width="15" style="28" customWidth="1"/>
    <col min="6669" max="6669" width="33.7109375" style="28" customWidth="1"/>
    <col min="6670" max="6670" width="9.140625" style="28"/>
    <col min="6671" max="6671" width="10.42578125" style="28" customWidth="1"/>
    <col min="6672" max="6672" width="9.42578125" style="28" customWidth="1"/>
    <col min="6673" max="6912" width="9.140625" style="28"/>
    <col min="6913" max="6913" width="5" style="28" customWidth="1"/>
    <col min="6914" max="6914" width="38.7109375" style="28" customWidth="1"/>
    <col min="6915" max="6917" width="9.140625" style="28"/>
    <col min="6918" max="6918" width="10.85546875" style="28" customWidth="1"/>
    <col min="6919" max="6921" width="9.140625" style="28"/>
    <col min="6922" max="6922" width="9.42578125" style="28" customWidth="1"/>
    <col min="6923" max="6923" width="10" style="28" customWidth="1"/>
    <col min="6924" max="6924" width="15" style="28" customWidth="1"/>
    <col min="6925" max="6925" width="33.7109375" style="28" customWidth="1"/>
    <col min="6926" max="6926" width="9.140625" style="28"/>
    <col min="6927" max="6927" width="10.42578125" style="28" customWidth="1"/>
    <col min="6928" max="6928" width="9.42578125" style="28" customWidth="1"/>
    <col min="6929" max="7168" width="9.140625" style="28"/>
    <col min="7169" max="7169" width="5" style="28" customWidth="1"/>
    <col min="7170" max="7170" width="38.7109375" style="28" customWidth="1"/>
    <col min="7171" max="7173" width="9.140625" style="28"/>
    <col min="7174" max="7174" width="10.85546875" style="28" customWidth="1"/>
    <col min="7175" max="7177" width="9.140625" style="28"/>
    <col min="7178" max="7178" width="9.42578125" style="28" customWidth="1"/>
    <col min="7179" max="7179" width="10" style="28" customWidth="1"/>
    <col min="7180" max="7180" width="15" style="28" customWidth="1"/>
    <col min="7181" max="7181" width="33.7109375" style="28" customWidth="1"/>
    <col min="7182" max="7182" width="9.140625" style="28"/>
    <col min="7183" max="7183" width="10.42578125" style="28" customWidth="1"/>
    <col min="7184" max="7184" width="9.42578125" style="28" customWidth="1"/>
    <col min="7185" max="7424" width="9.140625" style="28"/>
    <col min="7425" max="7425" width="5" style="28" customWidth="1"/>
    <col min="7426" max="7426" width="38.7109375" style="28" customWidth="1"/>
    <col min="7427" max="7429" width="9.140625" style="28"/>
    <col min="7430" max="7430" width="10.85546875" style="28" customWidth="1"/>
    <col min="7431" max="7433" width="9.140625" style="28"/>
    <col min="7434" max="7434" width="9.42578125" style="28" customWidth="1"/>
    <col min="7435" max="7435" width="10" style="28" customWidth="1"/>
    <col min="7436" max="7436" width="15" style="28" customWidth="1"/>
    <col min="7437" max="7437" width="33.7109375" style="28" customWidth="1"/>
    <col min="7438" max="7438" width="9.140625" style="28"/>
    <col min="7439" max="7439" width="10.42578125" style="28" customWidth="1"/>
    <col min="7440" max="7440" width="9.42578125" style="28" customWidth="1"/>
    <col min="7441" max="7680" width="9.140625" style="28"/>
    <col min="7681" max="7681" width="5" style="28" customWidth="1"/>
    <col min="7682" max="7682" width="38.7109375" style="28" customWidth="1"/>
    <col min="7683" max="7685" width="9.140625" style="28"/>
    <col min="7686" max="7686" width="10.85546875" style="28" customWidth="1"/>
    <col min="7687" max="7689" width="9.140625" style="28"/>
    <col min="7690" max="7690" width="9.42578125" style="28" customWidth="1"/>
    <col min="7691" max="7691" width="10" style="28" customWidth="1"/>
    <col min="7692" max="7692" width="15" style="28" customWidth="1"/>
    <col min="7693" max="7693" width="33.7109375" style="28" customWidth="1"/>
    <col min="7694" max="7694" width="9.140625" style="28"/>
    <col min="7695" max="7695" width="10.42578125" style="28" customWidth="1"/>
    <col min="7696" max="7696" width="9.42578125" style="28" customWidth="1"/>
    <col min="7697" max="7936" width="9.140625" style="28"/>
    <col min="7937" max="7937" width="5" style="28" customWidth="1"/>
    <col min="7938" max="7938" width="38.7109375" style="28" customWidth="1"/>
    <col min="7939" max="7941" width="9.140625" style="28"/>
    <col min="7942" max="7942" width="10.85546875" style="28" customWidth="1"/>
    <col min="7943" max="7945" width="9.140625" style="28"/>
    <col min="7946" max="7946" width="9.42578125" style="28" customWidth="1"/>
    <col min="7947" max="7947" width="10" style="28" customWidth="1"/>
    <col min="7948" max="7948" width="15" style="28" customWidth="1"/>
    <col min="7949" max="7949" width="33.7109375" style="28" customWidth="1"/>
    <col min="7950" max="7950" width="9.140625" style="28"/>
    <col min="7951" max="7951" width="10.42578125" style="28" customWidth="1"/>
    <col min="7952" max="7952" width="9.42578125" style="28" customWidth="1"/>
    <col min="7953" max="8192" width="9.140625" style="28"/>
    <col min="8193" max="8193" width="5" style="28" customWidth="1"/>
    <col min="8194" max="8194" width="38.7109375" style="28" customWidth="1"/>
    <col min="8195" max="8197" width="9.140625" style="28"/>
    <col min="8198" max="8198" width="10.85546875" style="28" customWidth="1"/>
    <col min="8199" max="8201" width="9.140625" style="28"/>
    <col min="8202" max="8202" width="9.42578125" style="28" customWidth="1"/>
    <col min="8203" max="8203" width="10" style="28" customWidth="1"/>
    <col min="8204" max="8204" width="15" style="28" customWidth="1"/>
    <col min="8205" max="8205" width="33.7109375" style="28" customWidth="1"/>
    <col min="8206" max="8206" width="9.140625" style="28"/>
    <col min="8207" max="8207" width="10.42578125" style="28" customWidth="1"/>
    <col min="8208" max="8208" width="9.42578125" style="28" customWidth="1"/>
    <col min="8209" max="8448" width="9.140625" style="28"/>
    <col min="8449" max="8449" width="5" style="28" customWidth="1"/>
    <col min="8450" max="8450" width="38.7109375" style="28" customWidth="1"/>
    <col min="8451" max="8453" width="9.140625" style="28"/>
    <col min="8454" max="8454" width="10.85546875" style="28" customWidth="1"/>
    <col min="8455" max="8457" width="9.140625" style="28"/>
    <col min="8458" max="8458" width="9.42578125" style="28" customWidth="1"/>
    <col min="8459" max="8459" width="10" style="28" customWidth="1"/>
    <col min="8460" max="8460" width="15" style="28" customWidth="1"/>
    <col min="8461" max="8461" width="33.7109375" style="28" customWidth="1"/>
    <col min="8462" max="8462" width="9.140625" style="28"/>
    <col min="8463" max="8463" width="10.42578125" style="28" customWidth="1"/>
    <col min="8464" max="8464" width="9.42578125" style="28" customWidth="1"/>
    <col min="8465" max="8704" width="9.140625" style="28"/>
    <col min="8705" max="8705" width="5" style="28" customWidth="1"/>
    <col min="8706" max="8706" width="38.7109375" style="28" customWidth="1"/>
    <col min="8707" max="8709" width="9.140625" style="28"/>
    <col min="8710" max="8710" width="10.85546875" style="28" customWidth="1"/>
    <col min="8711" max="8713" width="9.140625" style="28"/>
    <col min="8714" max="8714" width="9.42578125" style="28" customWidth="1"/>
    <col min="8715" max="8715" width="10" style="28" customWidth="1"/>
    <col min="8716" max="8716" width="15" style="28" customWidth="1"/>
    <col min="8717" max="8717" width="33.7109375" style="28" customWidth="1"/>
    <col min="8718" max="8718" width="9.140625" style="28"/>
    <col min="8719" max="8719" width="10.42578125" style="28" customWidth="1"/>
    <col min="8720" max="8720" width="9.42578125" style="28" customWidth="1"/>
    <col min="8721" max="8960" width="9.140625" style="28"/>
    <col min="8961" max="8961" width="5" style="28" customWidth="1"/>
    <col min="8962" max="8962" width="38.7109375" style="28" customWidth="1"/>
    <col min="8963" max="8965" width="9.140625" style="28"/>
    <col min="8966" max="8966" width="10.85546875" style="28" customWidth="1"/>
    <col min="8967" max="8969" width="9.140625" style="28"/>
    <col min="8970" max="8970" width="9.42578125" style="28" customWidth="1"/>
    <col min="8971" max="8971" width="10" style="28" customWidth="1"/>
    <col min="8972" max="8972" width="15" style="28" customWidth="1"/>
    <col min="8973" max="8973" width="33.7109375" style="28" customWidth="1"/>
    <col min="8974" max="8974" width="9.140625" style="28"/>
    <col min="8975" max="8975" width="10.42578125" style="28" customWidth="1"/>
    <col min="8976" max="8976" width="9.42578125" style="28" customWidth="1"/>
    <col min="8977" max="9216" width="9.140625" style="28"/>
    <col min="9217" max="9217" width="5" style="28" customWidth="1"/>
    <col min="9218" max="9218" width="38.7109375" style="28" customWidth="1"/>
    <col min="9219" max="9221" width="9.140625" style="28"/>
    <col min="9222" max="9222" width="10.85546875" style="28" customWidth="1"/>
    <col min="9223" max="9225" width="9.140625" style="28"/>
    <col min="9226" max="9226" width="9.42578125" style="28" customWidth="1"/>
    <col min="9227" max="9227" width="10" style="28" customWidth="1"/>
    <col min="9228" max="9228" width="15" style="28" customWidth="1"/>
    <col min="9229" max="9229" width="33.7109375" style="28" customWidth="1"/>
    <col min="9230" max="9230" width="9.140625" style="28"/>
    <col min="9231" max="9231" width="10.42578125" style="28" customWidth="1"/>
    <col min="9232" max="9232" width="9.42578125" style="28" customWidth="1"/>
    <col min="9233" max="9472" width="9.140625" style="28"/>
    <col min="9473" max="9473" width="5" style="28" customWidth="1"/>
    <col min="9474" max="9474" width="38.7109375" style="28" customWidth="1"/>
    <col min="9475" max="9477" width="9.140625" style="28"/>
    <col min="9478" max="9478" width="10.85546875" style="28" customWidth="1"/>
    <col min="9479" max="9481" width="9.140625" style="28"/>
    <col min="9482" max="9482" width="9.42578125" style="28" customWidth="1"/>
    <col min="9483" max="9483" width="10" style="28" customWidth="1"/>
    <col min="9484" max="9484" width="15" style="28" customWidth="1"/>
    <col min="9485" max="9485" width="33.7109375" style="28" customWidth="1"/>
    <col min="9486" max="9486" width="9.140625" style="28"/>
    <col min="9487" max="9487" width="10.42578125" style="28" customWidth="1"/>
    <col min="9488" max="9488" width="9.42578125" style="28" customWidth="1"/>
    <col min="9489" max="9728" width="9.140625" style="28"/>
    <col min="9729" max="9729" width="5" style="28" customWidth="1"/>
    <col min="9730" max="9730" width="38.7109375" style="28" customWidth="1"/>
    <col min="9731" max="9733" width="9.140625" style="28"/>
    <col min="9734" max="9734" width="10.85546875" style="28" customWidth="1"/>
    <col min="9735" max="9737" width="9.140625" style="28"/>
    <col min="9738" max="9738" width="9.42578125" style="28" customWidth="1"/>
    <col min="9739" max="9739" width="10" style="28" customWidth="1"/>
    <col min="9740" max="9740" width="15" style="28" customWidth="1"/>
    <col min="9741" max="9741" width="33.7109375" style="28" customWidth="1"/>
    <col min="9742" max="9742" width="9.140625" style="28"/>
    <col min="9743" max="9743" width="10.42578125" style="28" customWidth="1"/>
    <col min="9744" max="9744" width="9.42578125" style="28" customWidth="1"/>
    <col min="9745" max="9984" width="9.140625" style="28"/>
    <col min="9985" max="9985" width="5" style="28" customWidth="1"/>
    <col min="9986" max="9986" width="38.7109375" style="28" customWidth="1"/>
    <col min="9987" max="9989" width="9.140625" style="28"/>
    <col min="9990" max="9990" width="10.85546875" style="28" customWidth="1"/>
    <col min="9991" max="9993" width="9.140625" style="28"/>
    <col min="9994" max="9994" width="9.42578125" style="28" customWidth="1"/>
    <col min="9995" max="9995" width="10" style="28" customWidth="1"/>
    <col min="9996" max="9996" width="15" style="28" customWidth="1"/>
    <col min="9997" max="9997" width="33.7109375" style="28" customWidth="1"/>
    <col min="9998" max="9998" width="9.140625" style="28"/>
    <col min="9999" max="9999" width="10.42578125" style="28" customWidth="1"/>
    <col min="10000" max="10000" width="9.42578125" style="28" customWidth="1"/>
    <col min="10001" max="10240" width="9.140625" style="28"/>
    <col min="10241" max="10241" width="5" style="28" customWidth="1"/>
    <col min="10242" max="10242" width="38.7109375" style="28" customWidth="1"/>
    <col min="10243" max="10245" width="9.140625" style="28"/>
    <col min="10246" max="10246" width="10.85546875" style="28" customWidth="1"/>
    <col min="10247" max="10249" width="9.140625" style="28"/>
    <col min="10250" max="10250" width="9.42578125" style="28" customWidth="1"/>
    <col min="10251" max="10251" width="10" style="28" customWidth="1"/>
    <col min="10252" max="10252" width="15" style="28" customWidth="1"/>
    <col min="10253" max="10253" width="33.7109375" style="28" customWidth="1"/>
    <col min="10254" max="10254" width="9.140625" style="28"/>
    <col min="10255" max="10255" width="10.42578125" style="28" customWidth="1"/>
    <col min="10256" max="10256" width="9.42578125" style="28" customWidth="1"/>
    <col min="10257" max="10496" width="9.140625" style="28"/>
    <col min="10497" max="10497" width="5" style="28" customWidth="1"/>
    <col min="10498" max="10498" width="38.7109375" style="28" customWidth="1"/>
    <col min="10499" max="10501" width="9.140625" style="28"/>
    <col min="10502" max="10502" width="10.85546875" style="28" customWidth="1"/>
    <col min="10503" max="10505" width="9.140625" style="28"/>
    <col min="10506" max="10506" width="9.42578125" style="28" customWidth="1"/>
    <col min="10507" max="10507" width="10" style="28" customWidth="1"/>
    <col min="10508" max="10508" width="15" style="28" customWidth="1"/>
    <col min="10509" max="10509" width="33.7109375" style="28" customWidth="1"/>
    <col min="10510" max="10510" width="9.140625" style="28"/>
    <col min="10511" max="10511" width="10.42578125" style="28" customWidth="1"/>
    <col min="10512" max="10512" width="9.42578125" style="28" customWidth="1"/>
    <col min="10513" max="10752" width="9.140625" style="28"/>
    <col min="10753" max="10753" width="5" style="28" customWidth="1"/>
    <col min="10754" max="10754" width="38.7109375" style="28" customWidth="1"/>
    <col min="10755" max="10757" width="9.140625" style="28"/>
    <col min="10758" max="10758" width="10.85546875" style="28" customWidth="1"/>
    <col min="10759" max="10761" width="9.140625" style="28"/>
    <col min="10762" max="10762" width="9.42578125" style="28" customWidth="1"/>
    <col min="10763" max="10763" width="10" style="28" customWidth="1"/>
    <col min="10764" max="10764" width="15" style="28" customWidth="1"/>
    <col min="10765" max="10765" width="33.7109375" style="28" customWidth="1"/>
    <col min="10766" max="10766" width="9.140625" style="28"/>
    <col min="10767" max="10767" width="10.42578125" style="28" customWidth="1"/>
    <col min="10768" max="10768" width="9.42578125" style="28" customWidth="1"/>
    <col min="10769" max="11008" width="9.140625" style="28"/>
    <col min="11009" max="11009" width="5" style="28" customWidth="1"/>
    <col min="11010" max="11010" width="38.7109375" style="28" customWidth="1"/>
    <col min="11011" max="11013" width="9.140625" style="28"/>
    <col min="11014" max="11014" width="10.85546875" style="28" customWidth="1"/>
    <col min="11015" max="11017" width="9.140625" style="28"/>
    <col min="11018" max="11018" width="9.42578125" style="28" customWidth="1"/>
    <col min="11019" max="11019" width="10" style="28" customWidth="1"/>
    <col min="11020" max="11020" width="15" style="28" customWidth="1"/>
    <col min="11021" max="11021" width="33.7109375" style="28" customWidth="1"/>
    <col min="11022" max="11022" width="9.140625" style="28"/>
    <col min="11023" max="11023" width="10.42578125" style="28" customWidth="1"/>
    <col min="11024" max="11024" width="9.42578125" style="28" customWidth="1"/>
    <col min="11025" max="11264" width="9.140625" style="28"/>
    <col min="11265" max="11265" width="5" style="28" customWidth="1"/>
    <col min="11266" max="11266" width="38.7109375" style="28" customWidth="1"/>
    <col min="11267" max="11269" width="9.140625" style="28"/>
    <col min="11270" max="11270" width="10.85546875" style="28" customWidth="1"/>
    <col min="11271" max="11273" width="9.140625" style="28"/>
    <col min="11274" max="11274" width="9.42578125" style="28" customWidth="1"/>
    <col min="11275" max="11275" width="10" style="28" customWidth="1"/>
    <col min="11276" max="11276" width="15" style="28" customWidth="1"/>
    <col min="11277" max="11277" width="33.7109375" style="28" customWidth="1"/>
    <col min="11278" max="11278" width="9.140625" style="28"/>
    <col min="11279" max="11279" width="10.42578125" style="28" customWidth="1"/>
    <col min="11280" max="11280" width="9.42578125" style="28" customWidth="1"/>
    <col min="11281" max="11520" width="9.140625" style="28"/>
    <col min="11521" max="11521" width="5" style="28" customWidth="1"/>
    <col min="11522" max="11522" width="38.7109375" style="28" customWidth="1"/>
    <col min="11523" max="11525" width="9.140625" style="28"/>
    <col min="11526" max="11526" width="10.85546875" style="28" customWidth="1"/>
    <col min="11527" max="11529" width="9.140625" style="28"/>
    <col min="11530" max="11530" width="9.42578125" style="28" customWidth="1"/>
    <col min="11531" max="11531" width="10" style="28" customWidth="1"/>
    <col min="11532" max="11532" width="15" style="28" customWidth="1"/>
    <col min="11533" max="11533" width="33.7109375" style="28" customWidth="1"/>
    <col min="11534" max="11534" width="9.140625" style="28"/>
    <col min="11535" max="11535" width="10.42578125" style="28" customWidth="1"/>
    <col min="11536" max="11536" width="9.42578125" style="28" customWidth="1"/>
    <col min="11537" max="11776" width="9.140625" style="28"/>
    <col min="11777" max="11777" width="5" style="28" customWidth="1"/>
    <col min="11778" max="11778" width="38.7109375" style="28" customWidth="1"/>
    <col min="11779" max="11781" width="9.140625" style="28"/>
    <col min="11782" max="11782" width="10.85546875" style="28" customWidth="1"/>
    <col min="11783" max="11785" width="9.140625" style="28"/>
    <col min="11786" max="11786" width="9.42578125" style="28" customWidth="1"/>
    <col min="11787" max="11787" width="10" style="28" customWidth="1"/>
    <col min="11788" max="11788" width="15" style="28" customWidth="1"/>
    <col min="11789" max="11789" width="33.7109375" style="28" customWidth="1"/>
    <col min="11790" max="11790" width="9.140625" style="28"/>
    <col min="11791" max="11791" width="10.42578125" style="28" customWidth="1"/>
    <col min="11792" max="11792" width="9.42578125" style="28" customWidth="1"/>
    <col min="11793" max="12032" width="9.140625" style="28"/>
    <col min="12033" max="12033" width="5" style="28" customWidth="1"/>
    <col min="12034" max="12034" width="38.7109375" style="28" customWidth="1"/>
    <col min="12035" max="12037" width="9.140625" style="28"/>
    <col min="12038" max="12038" width="10.85546875" style="28" customWidth="1"/>
    <col min="12039" max="12041" width="9.140625" style="28"/>
    <col min="12042" max="12042" width="9.42578125" style="28" customWidth="1"/>
    <col min="12043" max="12043" width="10" style="28" customWidth="1"/>
    <col min="12044" max="12044" width="15" style="28" customWidth="1"/>
    <col min="12045" max="12045" width="33.7109375" style="28" customWidth="1"/>
    <col min="12046" max="12046" width="9.140625" style="28"/>
    <col min="12047" max="12047" width="10.42578125" style="28" customWidth="1"/>
    <col min="12048" max="12048" width="9.42578125" style="28" customWidth="1"/>
    <col min="12049" max="12288" width="9.140625" style="28"/>
    <col min="12289" max="12289" width="5" style="28" customWidth="1"/>
    <col min="12290" max="12290" width="38.7109375" style="28" customWidth="1"/>
    <col min="12291" max="12293" width="9.140625" style="28"/>
    <col min="12294" max="12294" width="10.85546875" style="28" customWidth="1"/>
    <col min="12295" max="12297" width="9.140625" style="28"/>
    <col min="12298" max="12298" width="9.42578125" style="28" customWidth="1"/>
    <col min="12299" max="12299" width="10" style="28" customWidth="1"/>
    <col min="12300" max="12300" width="15" style="28" customWidth="1"/>
    <col min="12301" max="12301" width="33.7109375" style="28" customWidth="1"/>
    <col min="12302" max="12302" width="9.140625" style="28"/>
    <col min="12303" max="12303" width="10.42578125" style="28" customWidth="1"/>
    <col min="12304" max="12304" width="9.42578125" style="28" customWidth="1"/>
    <col min="12305" max="12544" width="9.140625" style="28"/>
    <col min="12545" max="12545" width="5" style="28" customWidth="1"/>
    <col min="12546" max="12546" width="38.7109375" style="28" customWidth="1"/>
    <col min="12547" max="12549" width="9.140625" style="28"/>
    <col min="12550" max="12550" width="10.85546875" style="28" customWidth="1"/>
    <col min="12551" max="12553" width="9.140625" style="28"/>
    <col min="12554" max="12554" width="9.42578125" style="28" customWidth="1"/>
    <col min="12555" max="12555" width="10" style="28" customWidth="1"/>
    <col min="12556" max="12556" width="15" style="28" customWidth="1"/>
    <col min="12557" max="12557" width="33.7109375" style="28" customWidth="1"/>
    <col min="12558" max="12558" width="9.140625" style="28"/>
    <col min="12559" max="12559" width="10.42578125" style="28" customWidth="1"/>
    <col min="12560" max="12560" width="9.42578125" style="28" customWidth="1"/>
    <col min="12561" max="12800" width="9.140625" style="28"/>
    <col min="12801" max="12801" width="5" style="28" customWidth="1"/>
    <col min="12802" max="12802" width="38.7109375" style="28" customWidth="1"/>
    <col min="12803" max="12805" width="9.140625" style="28"/>
    <col min="12806" max="12806" width="10.85546875" style="28" customWidth="1"/>
    <col min="12807" max="12809" width="9.140625" style="28"/>
    <col min="12810" max="12810" width="9.42578125" style="28" customWidth="1"/>
    <col min="12811" max="12811" width="10" style="28" customWidth="1"/>
    <col min="12812" max="12812" width="15" style="28" customWidth="1"/>
    <col min="12813" max="12813" width="33.7109375" style="28" customWidth="1"/>
    <col min="12814" max="12814" width="9.140625" style="28"/>
    <col min="12815" max="12815" width="10.42578125" style="28" customWidth="1"/>
    <col min="12816" max="12816" width="9.42578125" style="28" customWidth="1"/>
    <col min="12817" max="13056" width="9.140625" style="28"/>
    <col min="13057" max="13057" width="5" style="28" customWidth="1"/>
    <col min="13058" max="13058" width="38.7109375" style="28" customWidth="1"/>
    <col min="13059" max="13061" width="9.140625" style="28"/>
    <col min="13062" max="13062" width="10.85546875" style="28" customWidth="1"/>
    <col min="13063" max="13065" width="9.140625" style="28"/>
    <col min="13066" max="13066" width="9.42578125" style="28" customWidth="1"/>
    <col min="13067" max="13067" width="10" style="28" customWidth="1"/>
    <col min="13068" max="13068" width="15" style="28" customWidth="1"/>
    <col min="13069" max="13069" width="33.7109375" style="28" customWidth="1"/>
    <col min="13070" max="13070" width="9.140625" style="28"/>
    <col min="13071" max="13071" width="10.42578125" style="28" customWidth="1"/>
    <col min="13072" max="13072" width="9.42578125" style="28" customWidth="1"/>
    <col min="13073" max="13312" width="9.140625" style="28"/>
    <col min="13313" max="13313" width="5" style="28" customWidth="1"/>
    <col min="13314" max="13314" width="38.7109375" style="28" customWidth="1"/>
    <col min="13315" max="13317" width="9.140625" style="28"/>
    <col min="13318" max="13318" width="10.85546875" style="28" customWidth="1"/>
    <col min="13319" max="13321" width="9.140625" style="28"/>
    <col min="13322" max="13322" width="9.42578125" style="28" customWidth="1"/>
    <col min="13323" max="13323" width="10" style="28" customWidth="1"/>
    <col min="13324" max="13324" width="15" style="28" customWidth="1"/>
    <col min="13325" max="13325" width="33.7109375" style="28" customWidth="1"/>
    <col min="13326" max="13326" width="9.140625" style="28"/>
    <col min="13327" max="13327" width="10.42578125" style="28" customWidth="1"/>
    <col min="13328" max="13328" width="9.42578125" style="28" customWidth="1"/>
    <col min="13329" max="13568" width="9.140625" style="28"/>
    <col min="13569" max="13569" width="5" style="28" customWidth="1"/>
    <col min="13570" max="13570" width="38.7109375" style="28" customWidth="1"/>
    <col min="13571" max="13573" width="9.140625" style="28"/>
    <col min="13574" max="13574" width="10.85546875" style="28" customWidth="1"/>
    <col min="13575" max="13577" width="9.140625" style="28"/>
    <col min="13578" max="13578" width="9.42578125" style="28" customWidth="1"/>
    <col min="13579" max="13579" width="10" style="28" customWidth="1"/>
    <col min="13580" max="13580" width="15" style="28" customWidth="1"/>
    <col min="13581" max="13581" width="33.7109375" style="28" customWidth="1"/>
    <col min="13582" max="13582" width="9.140625" style="28"/>
    <col min="13583" max="13583" width="10.42578125" style="28" customWidth="1"/>
    <col min="13584" max="13584" width="9.42578125" style="28" customWidth="1"/>
    <col min="13585" max="13824" width="9.140625" style="28"/>
    <col min="13825" max="13825" width="5" style="28" customWidth="1"/>
    <col min="13826" max="13826" width="38.7109375" style="28" customWidth="1"/>
    <col min="13827" max="13829" width="9.140625" style="28"/>
    <col min="13830" max="13830" width="10.85546875" style="28" customWidth="1"/>
    <col min="13831" max="13833" width="9.140625" style="28"/>
    <col min="13834" max="13834" width="9.42578125" style="28" customWidth="1"/>
    <col min="13835" max="13835" width="10" style="28" customWidth="1"/>
    <col min="13836" max="13836" width="15" style="28" customWidth="1"/>
    <col min="13837" max="13837" width="33.7109375" style="28" customWidth="1"/>
    <col min="13838" max="13838" width="9.140625" style="28"/>
    <col min="13839" max="13839" width="10.42578125" style="28" customWidth="1"/>
    <col min="13840" max="13840" width="9.42578125" style="28" customWidth="1"/>
    <col min="13841" max="14080" width="9.140625" style="28"/>
    <col min="14081" max="14081" width="5" style="28" customWidth="1"/>
    <col min="14082" max="14082" width="38.7109375" style="28" customWidth="1"/>
    <col min="14083" max="14085" width="9.140625" style="28"/>
    <col min="14086" max="14086" width="10.85546875" style="28" customWidth="1"/>
    <col min="14087" max="14089" width="9.140625" style="28"/>
    <col min="14090" max="14090" width="9.42578125" style="28" customWidth="1"/>
    <col min="14091" max="14091" width="10" style="28" customWidth="1"/>
    <col min="14092" max="14092" width="15" style="28" customWidth="1"/>
    <col min="14093" max="14093" width="33.7109375" style="28" customWidth="1"/>
    <col min="14094" max="14094" width="9.140625" style="28"/>
    <col min="14095" max="14095" width="10.42578125" style="28" customWidth="1"/>
    <col min="14096" max="14096" width="9.42578125" style="28" customWidth="1"/>
    <col min="14097" max="14336" width="9.140625" style="28"/>
    <col min="14337" max="14337" width="5" style="28" customWidth="1"/>
    <col min="14338" max="14338" width="38.7109375" style="28" customWidth="1"/>
    <col min="14339" max="14341" width="9.140625" style="28"/>
    <col min="14342" max="14342" width="10.85546875" style="28" customWidth="1"/>
    <col min="14343" max="14345" width="9.140625" style="28"/>
    <col min="14346" max="14346" width="9.42578125" style="28" customWidth="1"/>
    <col min="14347" max="14347" width="10" style="28" customWidth="1"/>
    <col min="14348" max="14348" width="15" style="28" customWidth="1"/>
    <col min="14349" max="14349" width="33.7109375" style="28" customWidth="1"/>
    <col min="14350" max="14350" width="9.140625" style="28"/>
    <col min="14351" max="14351" width="10.42578125" style="28" customWidth="1"/>
    <col min="14352" max="14352" width="9.42578125" style="28" customWidth="1"/>
    <col min="14353" max="14592" width="9.140625" style="28"/>
    <col min="14593" max="14593" width="5" style="28" customWidth="1"/>
    <col min="14594" max="14594" width="38.7109375" style="28" customWidth="1"/>
    <col min="14595" max="14597" width="9.140625" style="28"/>
    <col min="14598" max="14598" width="10.85546875" style="28" customWidth="1"/>
    <col min="14599" max="14601" width="9.140625" style="28"/>
    <col min="14602" max="14602" width="9.42578125" style="28" customWidth="1"/>
    <col min="14603" max="14603" width="10" style="28" customWidth="1"/>
    <col min="14604" max="14604" width="15" style="28" customWidth="1"/>
    <col min="14605" max="14605" width="33.7109375" style="28" customWidth="1"/>
    <col min="14606" max="14606" width="9.140625" style="28"/>
    <col min="14607" max="14607" width="10.42578125" style="28" customWidth="1"/>
    <col min="14608" max="14608" width="9.42578125" style="28" customWidth="1"/>
    <col min="14609" max="14848" width="9.140625" style="28"/>
    <col min="14849" max="14849" width="5" style="28" customWidth="1"/>
    <col min="14850" max="14850" width="38.7109375" style="28" customWidth="1"/>
    <col min="14851" max="14853" width="9.140625" style="28"/>
    <col min="14854" max="14854" width="10.85546875" style="28" customWidth="1"/>
    <col min="14855" max="14857" width="9.140625" style="28"/>
    <col min="14858" max="14858" width="9.42578125" style="28" customWidth="1"/>
    <col min="14859" max="14859" width="10" style="28" customWidth="1"/>
    <col min="14860" max="14860" width="15" style="28" customWidth="1"/>
    <col min="14861" max="14861" width="33.7109375" style="28" customWidth="1"/>
    <col min="14862" max="14862" width="9.140625" style="28"/>
    <col min="14863" max="14863" width="10.42578125" style="28" customWidth="1"/>
    <col min="14864" max="14864" width="9.42578125" style="28" customWidth="1"/>
    <col min="14865" max="15104" width="9.140625" style="28"/>
    <col min="15105" max="15105" width="5" style="28" customWidth="1"/>
    <col min="15106" max="15106" width="38.7109375" style="28" customWidth="1"/>
    <col min="15107" max="15109" width="9.140625" style="28"/>
    <col min="15110" max="15110" width="10.85546875" style="28" customWidth="1"/>
    <col min="15111" max="15113" width="9.140625" style="28"/>
    <col min="15114" max="15114" width="9.42578125" style="28" customWidth="1"/>
    <col min="15115" max="15115" width="10" style="28" customWidth="1"/>
    <col min="15116" max="15116" width="15" style="28" customWidth="1"/>
    <col min="15117" max="15117" width="33.7109375" style="28" customWidth="1"/>
    <col min="15118" max="15118" width="9.140625" style="28"/>
    <col min="15119" max="15119" width="10.42578125" style="28" customWidth="1"/>
    <col min="15120" max="15120" width="9.42578125" style="28" customWidth="1"/>
    <col min="15121" max="15360" width="9.140625" style="28"/>
    <col min="15361" max="15361" width="5" style="28" customWidth="1"/>
    <col min="15362" max="15362" width="38.7109375" style="28" customWidth="1"/>
    <col min="15363" max="15365" width="9.140625" style="28"/>
    <col min="15366" max="15366" width="10.85546875" style="28" customWidth="1"/>
    <col min="15367" max="15369" width="9.140625" style="28"/>
    <col min="15370" max="15370" width="9.42578125" style="28" customWidth="1"/>
    <col min="15371" max="15371" width="10" style="28" customWidth="1"/>
    <col min="15372" max="15372" width="15" style="28" customWidth="1"/>
    <col min="15373" max="15373" width="33.7109375" style="28" customWidth="1"/>
    <col min="15374" max="15374" width="9.140625" style="28"/>
    <col min="15375" max="15375" width="10.42578125" style="28" customWidth="1"/>
    <col min="15376" max="15376" width="9.42578125" style="28" customWidth="1"/>
    <col min="15377" max="15616" width="9.140625" style="28"/>
    <col min="15617" max="15617" width="5" style="28" customWidth="1"/>
    <col min="15618" max="15618" width="38.7109375" style="28" customWidth="1"/>
    <col min="15619" max="15621" width="9.140625" style="28"/>
    <col min="15622" max="15622" width="10.85546875" style="28" customWidth="1"/>
    <col min="15623" max="15625" width="9.140625" style="28"/>
    <col min="15626" max="15626" width="9.42578125" style="28" customWidth="1"/>
    <col min="15627" max="15627" width="10" style="28" customWidth="1"/>
    <col min="15628" max="15628" width="15" style="28" customWidth="1"/>
    <col min="15629" max="15629" width="33.7109375" style="28" customWidth="1"/>
    <col min="15630" max="15630" width="9.140625" style="28"/>
    <col min="15631" max="15631" width="10.42578125" style="28" customWidth="1"/>
    <col min="15632" max="15632" width="9.42578125" style="28" customWidth="1"/>
    <col min="15633" max="15872" width="9.140625" style="28"/>
    <col min="15873" max="15873" width="5" style="28" customWidth="1"/>
    <col min="15874" max="15874" width="38.7109375" style="28" customWidth="1"/>
    <col min="15875" max="15877" width="9.140625" style="28"/>
    <col min="15878" max="15878" width="10.85546875" style="28" customWidth="1"/>
    <col min="15879" max="15881" width="9.140625" style="28"/>
    <col min="15882" max="15882" width="9.42578125" style="28" customWidth="1"/>
    <col min="15883" max="15883" width="10" style="28" customWidth="1"/>
    <col min="15884" max="15884" width="15" style="28" customWidth="1"/>
    <col min="15885" max="15885" width="33.7109375" style="28" customWidth="1"/>
    <col min="15886" max="15886" width="9.140625" style="28"/>
    <col min="15887" max="15887" width="10.42578125" style="28" customWidth="1"/>
    <col min="15888" max="15888" width="9.42578125" style="28" customWidth="1"/>
    <col min="15889" max="16128" width="9.140625" style="28"/>
    <col min="16129" max="16129" width="5" style="28" customWidth="1"/>
    <col min="16130" max="16130" width="38.7109375" style="28" customWidth="1"/>
    <col min="16131" max="16133" width="9.140625" style="28"/>
    <col min="16134" max="16134" width="10.85546875" style="28" customWidth="1"/>
    <col min="16135" max="16137" width="9.140625" style="28"/>
    <col min="16138" max="16138" width="9.42578125" style="28" customWidth="1"/>
    <col min="16139" max="16139" width="10" style="28" customWidth="1"/>
    <col min="16140" max="16140" width="15" style="28" customWidth="1"/>
    <col min="16141" max="16141" width="33.7109375" style="28" customWidth="1"/>
    <col min="16142" max="16142" width="9.140625" style="28"/>
    <col min="16143" max="16143" width="10.42578125" style="28" customWidth="1"/>
    <col min="16144" max="16144" width="9.42578125" style="28" customWidth="1"/>
    <col min="16145" max="16384" width="9.140625" style="28"/>
  </cols>
  <sheetData>
    <row r="1" spans="1:13" ht="27" customHeight="1" x14ac:dyDescent="0.25">
      <c r="C1" s="147" t="s">
        <v>441</v>
      </c>
    </row>
    <row r="2" spans="1:13" ht="27.75" customHeight="1" x14ac:dyDescent="0.25">
      <c r="A2" s="221" t="s">
        <v>1</v>
      </c>
      <c r="B2" s="221" t="s">
        <v>2</v>
      </c>
      <c r="C2" s="221" t="s">
        <v>3</v>
      </c>
      <c r="D2" s="209" t="s">
        <v>4</v>
      </c>
      <c r="E2" s="209"/>
      <c r="F2" s="209"/>
      <c r="G2" s="209"/>
      <c r="H2" s="395" t="s">
        <v>5</v>
      </c>
      <c r="I2" s="395"/>
      <c r="J2" s="395"/>
      <c r="K2" s="395"/>
      <c r="L2" s="209" t="s">
        <v>6</v>
      </c>
      <c r="M2" s="209" t="s">
        <v>7</v>
      </c>
    </row>
    <row r="3" spans="1:13" ht="75" customHeight="1" x14ac:dyDescent="0.25">
      <c r="A3" s="221"/>
      <c r="B3" s="221"/>
      <c r="C3" s="221"/>
      <c r="D3" s="126" t="s">
        <v>8</v>
      </c>
      <c r="E3" s="148" t="s">
        <v>9</v>
      </c>
      <c r="F3" s="148" t="s">
        <v>10</v>
      </c>
      <c r="G3" s="148" t="s">
        <v>11</v>
      </c>
      <c r="H3" s="149" t="s">
        <v>12</v>
      </c>
      <c r="I3" s="150" t="s">
        <v>13</v>
      </c>
      <c r="J3" s="149" t="s">
        <v>14</v>
      </c>
      <c r="K3" s="149" t="s">
        <v>15</v>
      </c>
      <c r="L3" s="209"/>
      <c r="M3" s="209"/>
    </row>
    <row r="4" spans="1:13" ht="15" customHeight="1" x14ac:dyDescent="0.25">
      <c r="A4" s="209"/>
      <c r="B4" s="394" t="s">
        <v>442</v>
      </c>
      <c r="C4" s="221">
        <v>2021</v>
      </c>
      <c r="D4" s="128" t="s">
        <v>16</v>
      </c>
      <c r="E4" s="117">
        <f>E5+E6+E7+E8</f>
        <v>258178.96</v>
      </c>
      <c r="F4" s="117">
        <f>F5+F6+F7+F8</f>
        <v>125141.51000000001</v>
      </c>
      <c r="G4" s="143">
        <f t="shared" ref="G4:G43" si="0">IF(F4&gt;0,(F4/E4)*100,0)</f>
        <v>48.47083976169089</v>
      </c>
      <c r="H4" s="384"/>
      <c r="I4" s="384"/>
      <c r="J4" s="386">
        <f>(F4/E4)</f>
        <v>0.48470839761690887</v>
      </c>
      <c r="K4" s="386">
        <f>(F4/E4)</f>
        <v>0.48470839761690887</v>
      </c>
      <c r="L4" s="221" t="s">
        <v>443</v>
      </c>
      <c r="M4" s="221"/>
    </row>
    <row r="5" spans="1:13" ht="14.45" customHeight="1" x14ac:dyDescent="0.25">
      <c r="A5" s="209"/>
      <c r="B5" s="394"/>
      <c r="C5" s="221"/>
      <c r="D5" s="132" t="s">
        <v>18</v>
      </c>
      <c r="E5" s="118">
        <f>E10+E15+E20+E25+E30+E35+E40</f>
        <v>56322.009999999995</v>
      </c>
      <c r="F5" s="118">
        <f>F10+F15+F20+F25+F30+F35+F40</f>
        <v>21532.78</v>
      </c>
      <c r="G5" s="144">
        <f t="shared" si="0"/>
        <v>38.231554591180249</v>
      </c>
      <c r="H5" s="384"/>
      <c r="I5" s="384"/>
      <c r="J5" s="386"/>
      <c r="K5" s="386"/>
      <c r="L5" s="221"/>
      <c r="M5" s="221"/>
    </row>
    <row r="6" spans="1:13" x14ac:dyDescent="0.25">
      <c r="A6" s="209"/>
      <c r="B6" s="394"/>
      <c r="C6" s="221"/>
      <c r="D6" s="132" t="s">
        <v>19</v>
      </c>
      <c r="E6" s="118">
        <f>E11+E16+E21+E26+E31+E36+E41</f>
        <v>71000.639999999999</v>
      </c>
      <c r="F6" s="118">
        <f>F11+F16+F21+F26+F31+F41</f>
        <v>39415.65</v>
      </c>
      <c r="G6" s="144">
        <f t="shared" si="0"/>
        <v>55.514499587609357</v>
      </c>
      <c r="H6" s="384"/>
      <c r="I6" s="384"/>
      <c r="J6" s="386"/>
      <c r="K6" s="386"/>
      <c r="L6" s="221"/>
      <c r="M6" s="221"/>
    </row>
    <row r="7" spans="1:13" x14ac:dyDescent="0.25">
      <c r="A7" s="209"/>
      <c r="B7" s="394"/>
      <c r="C7" s="221"/>
      <c r="D7" s="132" t="s">
        <v>20</v>
      </c>
      <c r="E7" s="118">
        <f>E12+E17+E22+E27+E32+E37+E42</f>
        <v>130856.31</v>
      </c>
      <c r="F7" s="118">
        <f>F12+F17+F22+F27+F32+F37</f>
        <v>64193.08</v>
      </c>
      <c r="G7" s="144">
        <f t="shared" si="0"/>
        <v>49.056159385817928</v>
      </c>
      <c r="H7" s="384"/>
      <c r="I7" s="384"/>
      <c r="J7" s="386"/>
      <c r="K7" s="386"/>
      <c r="L7" s="221"/>
      <c r="M7" s="221"/>
    </row>
    <row r="8" spans="1:13" x14ac:dyDescent="0.25">
      <c r="A8" s="209"/>
      <c r="B8" s="394"/>
      <c r="C8" s="221"/>
      <c r="D8" s="132" t="s">
        <v>21</v>
      </c>
      <c r="E8" s="118">
        <f>E13+E18+E23+E28+E33+E38+E43</f>
        <v>0</v>
      </c>
      <c r="F8" s="118">
        <f>F13+F18+F23+F28+F38</f>
        <v>0</v>
      </c>
      <c r="G8" s="144">
        <f t="shared" si="0"/>
        <v>0</v>
      </c>
      <c r="H8" s="384"/>
      <c r="I8" s="384"/>
      <c r="J8" s="386"/>
      <c r="K8" s="386"/>
      <c r="L8" s="221"/>
      <c r="M8" s="221"/>
    </row>
    <row r="9" spans="1:13" ht="15" customHeight="1" x14ac:dyDescent="0.25">
      <c r="A9" s="389" t="s">
        <v>22</v>
      </c>
      <c r="B9" s="393" t="s">
        <v>444</v>
      </c>
      <c r="C9" s="221">
        <v>2021</v>
      </c>
      <c r="D9" s="128" t="s">
        <v>16</v>
      </c>
      <c r="E9" s="117">
        <f>SUM(E10:E13)</f>
        <v>25416.28</v>
      </c>
      <c r="F9" s="117">
        <f>SUM(F10:F13)</f>
        <v>9813.2000000000007</v>
      </c>
      <c r="G9" s="143">
        <f t="shared" si="0"/>
        <v>38.609898852231723</v>
      </c>
      <c r="H9" s="199"/>
      <c r="I9" s="391">
        <v>1</v>
      </c>
      <c r="J9" s="387">
        <f>(F9/E9)</f>
        <v>0.38609898852231722</v>
      </c>
      <c r="K9" s="387">
        <f>(F9/E9)</f>
        <v>0.38609898852231722</v>
      </c>
      <c r="L9" s="221" t="s">
        <v>443</v>
      </c>
      <c r="M9" s="381" t="s">
        <v>445</v>
      </c>
    </row>
    <row r="10" spans="1:13" ht="14.45" customHeight="1" x14ac:dyDescent="0.25">
      <c r="A10" s="389"/>
      <c r="B10" s="393"/>
      <c r="C10" s="221"/>
      <c r="D10" s="132" t="s">
        <v>18</v>
      </c>
      <c r="E10" s="118">
        <v>530.41</v>
      </c>
      <c r="F10" s="118">
        <v>54.7</v>
      </c>
      <c r="G10" s="143">
        <f t="shared" si="0"/>
        <v>10.312776908429329</v>
      </c>
      <c r="H10" s="199"/>
      <c r="I10" s="391"/>
      <c r="J10" s="391"/>
      <c r="K10" s="391"/>
      <c r="L10" s="221"/>
      <c r="M10" s="381"/>
    </row>
    <row r="11" spans="1:13" x14ac:dyDescent="0.25">
      <c r="A11" s="389"/>
      <c r="B11" s="393"/>
      <c r="C11" s="221"/>
      <c r="D11" s="132" t="s">
        <v>19</v>
      </c>
      <c r="E11" s="118">
        <v>0</v>
      </c>
      <c r="F11" s="118">
        <v>0</v>
      </c>
      <c r="G11" s="143">
        <f t="shared" si="0"/>
        <v>0</v>
      </c>
      <c r="H11" s="199"/>
      <c r="I11" s="391"/>
      <c r="J11" s="391"/>
      <c r="K11" s="391"/>
      <c r="L11" s="221"/>
      <c r="M11" s="381"/>
    </row>
    <row r="12" spans="1:13" x14ac:dyDescent="0.25">
      <c r="A12" s="389"/>
      <c r="B12" s="393"/>
      <c r="C12" s="221"/>
      <c r="D12" s="132" t="s">
        <v>20</v>
      </c>
      <c r="E12" s="118">
        <v>24885.87</v>
      </c>
      <c r="F12" s="118">
        <v>9758.5</v>
      </c>
      <c r="G12" s="143">
        <f t="shared" si="0"/>
        <v>39.213015257252408</v>
      </c>
      <c r="H12" s="199"/>
      <c r="I12" s="391"/>
      <c r="J12" s="391"/>
      <c r="K12" s="391"/>
      <c r="L12" s="221"/>
      <c r="M12" s="381"/>
    </row>
    <row r="13" spans="1:13" x14ac:dyDescent="0.25">
      <c r="A13" s="389"/>
      <c r="B13" s="393"/>
      <c r="C13" s="221"/>
      <c r="D13" s="132" t="s">
        <v>21</v>
      </c>
      <c r="E13" s="118">
        <v>0</v>
      </c>
      <c r="F13" s="118">
        <v>0</v>
      </c>
      <c r="G13" s="143">
        <f t="shared" si="0"/>
        <v>0</v>
      </c>
      <c r="H13" s="199"/>
      <c r="I13" s="391"/>
      <c r="J13" s="391"/>
      <c r="K13" s="391"/>
      <c r="L13" s="221"/>
      <c r="M13" s="381"/>
    </row>
    <row r="14" spans="1:13" ht="15" customHeight="1" x14ac:dyDescent="0.25">
      <c r="A14" s="389" t="s">
        <v>45</v>
      </c>
      <c r="B14" s="390" t="s">
        <v>446</v>
      </c>
      <c r="C14" s="221">
        <v>2021</v>
      </c>
      <c r="D14" s="128" t="s">
        <v>16</v>
      </c>
      <c r="E14" s="117">
        <f>SUM(E15:E18)</f>
        <v>0</v>
      </c>
      <c r="F14" s="117">
        <f>SUM(F15:F18)</f>
        <v>0</v>
      </c>
      <c r="G14" s="151">
        <f t="shared" si="0"/>
        <v>0</v>
      </c>
      <c r="H14" s="388"/>
      <c r="I14" s="388"/>
      <c r="J14" s="388"/>
      <c r="K14" s="388"/>
      <c r="L14" s="221"/>
      <c r="M14" s="392"/>
    </row>
    <row r="15" spans="1:13" ht="14.45" customHeight="1" x14ac:dyDescent="0.25">
      <c r="A15" s="389"/>
      <c r="B15" s="390"/>
      <c r="C15" s="221"/>
      <c r="D15" s="132" t="s">
        <v>18</v>
      </c>
      <c r="E15" s="152">
        <v>0</v>
      </c>
      <c r="F15" s="152">
        <v>0</v>
      </c>
      <c r="G15" s="153">
        <f t="shared" si="0"/>
        <v>0</v>
      </c>
      <c r="H15" s="388"/>
      <c r="I15" s="388"/>
      <c r="J15" s="388"/>
      <c r="K15" s="388"/>
      <c r="L15" s="221"/>
      <c r="M15" s="392"/>
    </row>
    <row r="16" spans="1:13" x14ac:dyDescent="0.25">
      <c r="A16" s="389"/>
      <c r="B16" s="390"/>
      <c r="C16" s="221"/>
      <c r="D16" s="132" t="s">
        <v>19</v>
      </c>
      <c r="E16" s="152">
        <v>0</v>
      </c>
      <c r="F16" s="152">
        <v>0</v>
      </c>
      <c r="G16" s="153">
        <f t="shared" si="0"/>
        <v>0</v>
      </c>
      <c r="H16" s="388"/>
      <c r="I16" s="388"/>
      <c r="J16" s="388"/>
      <c r="K16" s="388"/>
      <c r="L16" s="221"/>
      <c r="M16" s="392"/>
    </row>
    <row r="17" spans="1:16" x14ac:dyDescent="0.25">
      <c r="A17" s="389"/>
      <c r="B17" s="390"/>
      <c r="C17" s="221"/>
      <c r="D17" s="132" t="s">
        <v>20</v>
      </c>
      <c r="E17" s="152">
        <v>0</v>
      </c>
      <c r="F17" s="152">
        <v>0</v>
      </c>
      <c r="G17" s="153">
        <f t="shared" si="0"/>
        <v>0</v>
      </c>
      <c r="H17" s="388"/>
      <c r="I17" s="388"/>
      <c r="J17" s="388"/>
      <c r="K17" s="388"/>
      <c r="L17" s="221"/>
      <c r="M17" s="392"/>
    </row>
    <row r="18" spans="1:16" x14ac:dyDescent="0.25">
      <c r="A18" s="389"/>
      <c r="B18" s="390"/>
      <c r="C18" s="221"/>
      <c r="D18" s="132" t="s">
        <v>21</v>
      </c>
      <c r="E18" s="152">
        <v>0</v>
      </c>
      <c r="F18" s="152">
        <v>0</v>
      </c>
      <c r="G18" s="153">
        <f t="shared" si="0"/>
        <v>0</v>
      </c>
      <c r="H18" s="388"/>
      <c r="I18" s="388"/>
      <c r="J18" s="388"/>
      <c r="K18" s="388"/>
      <c r="L18" s="221"/>
      <c r="M18" s="392"/>
    </row>
    <row r="19" spans="1:16" ht="15" customHeight="1" x14ac:dyDescent="0.25">
      <c r="A19" s="389" t="s">
        <v>46</v>
      </c>
      <c r="B19" s="390" t="s">
        <v>447</v>
      </c>
      <c r="C19" s="221">
        <v>2021</v>
      </c>
      <c r="D19" s="128" t="s">
        <v>16</v>
      </c>
      <c r="E19" s="117">
        <f>SUM(E20:E23)</f>
        <v>21004.66</v>
      </c>
      <c r="F19" s="117">
        <f>SUM(F20:F23)</f>
        <v>16603.95</v>
      </c>
      <c r="G19" s="151">
        <f t="shared" si="0"/>
        <v>79.048887246925219</v>
      </c>
      <c r="H19" s="388"/>
      <c r="I19" s="391">
        <v>1</v>
      </c>
      <c r="J19" s="387">
        <f>F19/E19</f>
        <v>0.79048887246925215</v>
      </c>
      <c r="K19" s="387">
        <f>F19/E19</f>
        <v>0.79048887246925215</v>
      </c>
      <c r="L19" s="221" t="s">
        <v>443</v>
      </c>
      <c r="M19" s="381" t="s">
        <v>445</v>
      </c>
    </row>
    <row r="20" spans="1:16" ht="14.45" customHeight="1" x14ac:dyDescent="0.25">
      <c r="A20" s="389"/>
      <c r="B20" s="390"/>
      <c r="C20" s="221"/>
      <c r="D20" s="132" t="s">
        <v>18</v>
      </c>
      <c r="E20" s="152">
        <v>0</v>
      </c>
      <c r="F20" s="152">
        <v>0</v>
      </c>
      <c r="G20" s="153">
        <f t="shared" si="0"/>
        <v>0</v>
      </c>
      <c r="H20" s="388"/>
      <c r="I20" s="388"/>
      <c r="J20" s="388"/>
      <c r="K20" s="387">
        <f>IF(J20&gt;0,(J20/I20)*100,0)</f>
        <v>0</v>
      </c>
      <c r="L20" s="221"/>
      <c r="M20" s="381"/>
    </row>
    <row r="21" spans="1:16" x14ac:dyDescent="0.25">
      <c r="A21" s="389"/>
      <c r="B21" s="390"/>
      <c r="C21" s="221"/>
      <c r="D21" s="132" t="s">
        <v>19</v>
      </c>
      <c r="E21" s="152">
        <v>0</v>
      </c>
      <c r="F21" s="152">
        <v>0</v>
      </c>
      <c r="G21" s="153">
        <f t="shared" si="0"/>
        <v>0</v>
      </c>
      <c r="H21" s="388"/>
      <c r="I21" s="388"/>
      <c r="J21" s="388"/>
      <c r="K21" s="387">
        <f>IF(J21&gt;0,(J21/I21)*100,0)</f>
        <v>0</v>
      </c>
      <c r="L21" s="221"/>
      <c r="M21" s="381"/>
    </row>
    <row r="22" spans="1:16" x14ac:dyDescent="0.25">
      <c r="A22" s="389"/>
      <c r="B22" s="390"/>
      <c r="C22" s="221"/>
      <c r="D22" s="132" t="s">
        <v>20</v>
      </c>
      <c r="E22" s="152">
        <v>21004.66</v>
      </c>
      <c r="F22" s="152">
        <v>16603.95</v>
      </c>
      <c r="G22" s="153">
        <f t="shared" si="0"/>
        <v>79.048887246925219</v>
      </c>
      <c r="H22" s="388"/>
      <c r="I22" s="388"/>
      <c r="J22" s="388"/>
      <c r="K22" s="387">
        <f>IF(J22&gt;0,(J22/I22)*100,0)</f>
        <v>0</v>
      </c>
      <c r="L22" s="221"/>
      <c r="M22" s="381"/>
    </row>
    <row r="23" spans="1:16" x14ac:dyDescent="0.25">
      <c r="A23" s="389"/>
      <c r="B23" s="390"/>
      <c r="C23" s="221"/>
      <c r="D23" s="132" t="s">
        <v>21</v>
      </c>
      <c r="E23" s="152">
        <v>0</v>
      </c>
      <c r="F23" s="152">
        <v>0</v>
      </c>
      <c r="G23" s="153">
        <f t="shared" si="0"/>
        <v>0</v>
      </c>
      <c r="H23" s="388"/>
      <c r="I23" s="388"/>
      <c r="J23" s="388"/>
      <c r="K23" s="387">
        <f>IF(J23&gt;0,(J23/I23)*100,0)</f>
        <v>0</v>
      </c>
      <c r="L23" s="221"/>
      <c r="M23" s="381"/>
    </row>
    <row r="24" spans="1:16" ht="15" customHeight="1" x14ac:dyDescent="0.25">
      <c r="A24" s="389" t="s">
        <v>408</v>
      </c>
      <c r="B24" s="390" t="s">
        <v>448</v>
      </c>
      <c r="C24" s="221">
        <v>2021</v>
      </c>
      <c r="D24" s="128" t="s">
        <v>16</v>
      </c>
      <c r="E24" s="117">
        <f>SUM(E25:E28)</f>
        <v>40626.589999999997</v>
      </c>
      <c r="F24" s="117">
        <f>SUM(F25:F28)</f>
        <v>17875.990000000002</v>
      </c>
      <c r="G24" s="151">
        <f t="shared" si="0"/>
        <v>44.000714802792956</v>
      </c>
      <c r="H24" s="388"/>
      <c r="I24" s="391">
        <v>1</v>
      </c>
      <c r="J24" s="387">
        <f>F24/E24</f>
        <v>0.44000714802792956</v>
      </c>
      <c r="K24" s="387">
        <f>F24/E24</f>
        <v>0.44000714802792956</v>
      </c>
      <c r="L24" s="221" t="s">
        <v>449</v>
      </c>
      <c r="M24" s="392"/>
    </row>
    <row r="25" spans="1:16" ht="14.45" customHeight="1" x14ac:dyDescent="0.25">
      <c r="A25" s="389"/>
      <c r="B25" s="390"/>
      <c r="C25" s="221"/>
      <c r="D25" s="132" t="s">
        <v>18</v>
      </c>
      <c r="E25" s="152">
        <v>0</v>
      </c>
      <c r="F25" s="152">
        <v>0</v>
      </c>
      <c r="G25" s="153">
        <f t="shared" si="0"/>
        <v>0</v>
      </c>
      <c r="H25" s="388"/>
      <c r="I25" s="388"/>
      <c r="J25" s="388"/>
      <c r="K25" s="388"/>
      <c r="L25" s="221"/>
      <c r="M25" s="392"/>
    </row>
    <row r="26" spans="1:16" x14ac:dyDescent="0.25">
      <c r="A26" s="389"/>
      <c r="B26" s="390"/>
      <c r="C26" s="221"/>
      <c r="D26" s="132" t="s">
        <v>19</v>
      </c>
      <c r="E26" s="152">
        <v>0</v>
      </c>
      <c r="F26" s="152">
        <v>0</v>
      </c>
      <c r="G26" s="153">
        <f t="shared" si="0"/>
        <v>0</v>
      </c>
      <c r="H26" s="388"/>
      <c r="I26" s="388"/>
      <c r="J26" s="388"/>
      <c r="K26" s="388"/>
      <c r="L26" s="221"/>
      <c r="M26" s="392"/>
    </row>
    <row r="27" spans="1:16" x14ac:dyDescent="0.25">
      <c r="A27" s="389"/>
      <c r="B27" s="390"/>
      <c r="C27" s="221"/>
      <c r="D27" s="132" t="s">
        <v>20</v>
      </c>
      <c r="E27" s="152">
        <v>40626.589999999997</v>
      </c>
      <c r="F27" s="152">
        <v>17875.990000000002</v>
      </c>
      <c r="G27" s="153">
        <f t="shared" si="0"/>
        <v>44.000714802792956</v>
      </c>
      <c r="H27" s="388"/>
      <c r="I27" s="388"/>
      <c r="J27" s="388"/>
      <c r="K27" s="388"/>
      <c r="L27" s="221"/>
      <c r="M27" s="392"/>
    </row>
    <row r="28" spans="1:16" x14ac:dyDescent="0.25">
      <c r="A28" s="389"/>
      <c r="B28" s="390"/>
      <c r="C28" s="221"/>
      <c r="D28" s="132" t="s">
        <v>21</v>
      </c>
      <c r="E28" s="152">
        <v>0</v>
      </c>
      <c r="F28" s="152">
        <v>0</v>
      </c>
      <c r="G28" s="153">
        <f t="shared" si="0"/>
        <v>0</v>
      </c>
      <c r="H28" s="388"/>
      <c r="I28" s="388"/>
      <c r="J28" s="388"/>
      <c r="K28" s="388"/>
      <c r="L28" s="221"/>
      <c r="M28" s="392"/>
      <c r="O28" s="154"/>
    </row>
    <row r="29" spans="1:16" ht="15" customHeight="1" x14ac:dyDescent="0.25">
      <c r="A29" s="389" t="s">
        <v>316</v>
      </c>
      <c r="B29" s="390" t="s">
        <v>450</v>
      </c>
      <c r="C29" s="221">
        <v>2021</v>
      </c>
      <c r="D29" s="128" t="s">
        <v>16</v>
      </c>
      <c r="E29" s="117">
        <f>SUM(E30:E33)</f>
        <v>19285.080000000002</v>
      </c>
      <c r="F29" s="117">
        <f>SUM(F30:F33)</f>
        <v>9680.2000000000007</v>
      </c>
      <c r="G29" s="151">
        <f t="shared" si="0"/>
        <v>50.195280496632634</v>
      </c>
      <c r="H29" s="388" t="s">
        <v>451</v>
      </c>
      <c r="I29" s="388">
        <v>12</v>
      </c>
      <c r="J29" s="388">
        <v>5</v>
      </c>
      <c r="K29" s="387">
        <f>F29/E29</f>
        <v>0.50195280496632633</v>
      </c>
      <c r="L29" s="221" t="s">
        <v>443</v>
      </c>
      <c r="M29" s="381" t="s">
        <v>452</v>
      </c>
      <c r="O29" s="154"/>
      <c r="P29" s="154"/>
    </row>
    <row r="30" spans="1:16" ht="14.45" customHeight="1" x14ac:dyDescent="0.25">
      <c r="A30" s="389"/>
      <c r="B30" s="390"/>
      <c r="C30" s="221"/>
      <c r="D30" s="132" t="s">
        <v>18</v>
      </c>
      <c r="E30" s="152">
        <v>10017.459999999999</v>
      </c>
      <c r="F30" s="152">
        <v>4036.82</v>
      </c>
      <c r="G30" s="153">
        <f t="shared" si="0"/>
        <v>40.297839971409921</v>
      </c>
      <c r="H30" s="388"/>
      <c r="I30" s="388"/>
      <c r="J30" s="388"/>
      <c r="K30" s="388"/>
      <c r="L30" s="221"/>
      <c r="M30" s="381"/>
    </row>
    <row r="31" spans="1:16" x14ac:dyDescent="0.25">
      <c r="A31" s="389"/>
      <c r="B31" s="390"/>
      <c r="C31" s="221"/>
      <c r="D31" s="132" t="s">
        <v>19</v>
      </c>
      <c r="E31" s="152">
        <v>0</v>
      </c>
      <c r="F31" s="152">
        <v>0</v>
      </c>
      <c r="G31" s="153">
        <f t="shared" si="0"/>
        <v>0</v>
      </c>
      <c r="H31" s="388"/>
      <c r="I31" s="388"/>
      <c r="J31" s="388"/>
      <c r="K31" s="388"/>
      <c r="L31" s="221"/>
      <c r="M31" s="381"/>
    </row>
    <row r="32" spans="1:16" x14ac:dyDescent="0.25">
      <c r="A32" s="389"/>
      <c r="B32" s="390"/>
      <c r="C32" s="221"/>
      <c r="D32" s="132" t="s">
        <v>20</v>
      </c>
      <c r="E32" s="152">
        <v>9267.6200000000008</v>
      </c>
      <c r="F32" s="152">
        <v>5643.38</v>
      </c>
      <c r="G32" s="153">
        <f t="shared" si="0"/>
        <v>60.893519587553222</v>
      </c>
      <c r="H32" s="388"/>
      <c r="I32" s="388"/>
      <c r="J32" s="388"/>
      <c r="K32" s="388"/>
      <c r="L32" s="221"/>
      <c r="M32" s="381"/>
    </row>
    <row r="33" spans="1:13" x14ac:dyDescent="0.25">
      <c r="A33" s="389"/>
      <c r="B33" s="390"/>
      <c r="C33" s="221"/>
      <c r="D33" s="132" t="s">
        <v>21</v>
      </c>
      <c r="E33" s="152">
        <v>0</v>
      </c>
      <c r="F33" s="152">
        <v>0</v>
      </c>
      <c r="G33" s="153">
        <f t="shared" si="0"/>
        <v>0</v>
      </c>
      <c r="H33" s="388"/>
      <c r="I33" s="388"/>
      <c r="J33" s="388"/>
      <c r="K33" s="388"/>
      <c r="L33" s="221"/>
      <c r="M33" s="381"/>
    </row>
    <row r="34" spans="1:13" ht="15" customHeight="1" x14ac:dyDescent="0.25">
      <c r="A34" s="382" t="s">
        <v>453</v>
      </c>
      <c r="B34" s="383" t="s">
        <v>454</v>
      </c>
      <c r="C34" s="221">
        <v>2021</v>
      </c>
      <c r="D34" s="128" t="s">
        <v>16</v>
      </c>
      <c r="E34" s="117">
        <f>SUM(E35:E38)</f>
        <v>51845.45</v>
      </c>
      <c r="F34" s="117">
        <f>SUM(F35:F38)</f>
        <v>15653.17</v>
      </c>
      <c r="G34" s="151">
        <f t="shared" si="0"/>
        <v>30.191984060317733</v>
      </c>
      <c r="H34" s="384"/>
      <c r="I34" s="385">
        <v>1</v>
      </c>
      <c r="J34" s="386">
        <f>F34/E34</f>
        <v>0.30191984060317734</v>
      </c>
      <c r="K34" s="386">
        <f>F34/E34</f>
        <v>0.30191984060317734</v>
      </c>
      <c r="L34" s="221" t="s">
        <v>443</v>
      </c>
      <c r="M34" s="381" t="s">
        <v>455</v>
      </c>
    </row>
    <row r="35" spans="1:13" ht="14.45" customHeight="1" x14ac:dyDescent="0.25">
      <c r="A35" s="382"/>
      <c r="B35" s="383"/>
      <c r="C35" s="221"/>
      <c r="D35" s="132" t="s">
        <v>18</v>
      </c>
      <c r="E35" s="152">
        <v>16773.88</v>
      </c>
      <c r="F35" s="152">
        <v>1341.91</v>
      </c>
      <c r="G35" s="153">
        <f t="shared" si="0"/>
        <v>7.9999976153400407</v>
      </c>
      <c r="H35" s="384"/>
      <c r="I35" s="384"/>
      <c r="J35" s="384"/>
      <c r="K35" s="384"/>
      <c r="L35" s="221"/>
      <c r="M35" s="381"/>
    </row>
    <row r="36" spans="1:13" x14ac:dyDescent="0.25">
      <c r="A36" s="382"/>
      <c r="B36" s="383"/>
      <c r="C36" s="221"/>
      <c r="D36" s="132" t="s">
        <v>19</v>
      </c>
      <c r="E36" s="152">
        <v>0</v>
      </c>
      <c r="F36" s="152">
        <v>0</v>
      </c>
      <c r="G36" s="153">
        <f t="shared" si="0"/>
        <v>0</v>
      </c>
      <c r="H36" s="384"/>
      <c r="I36" s="384"/>
      <c r="J36" s="384"/>
      <c r="K36" s="384"/>
      <c r="L36" s="221"/>
      <c r="M36" s="381"/>
    </row>
    <row r="37" spans="1:13" x14ac:dyDescent="0.25">
      <c r="A37" s="382"/>
      <c r="B37" s="383"/>
      <c r="C37" s="221"/>
      <c r="D37" s="132" t="s">
        <v>20</v>
      </c>
      <c r="E37" s="152">
        <v>35071.57</v>
      </c>
      <c r="F37" s="152">
        <v>14311.26</v>
      </c>
      <c r="G37" s="153">
        <f t="shared" si="0"/>
        <v>40.805872106666449</v>
      </c>
      <c r="H37" s="384"/>
      <c r="I37" s="384"/>
      <c r="J37" s="384"/>
      <c r="K37" s="384"/>
      <c r="L37" s="221"/>
      <c r="M37" s="381"/>
    </row>
    <row r="38" spans="1:13" x14ac:dyDescent="0.25">
      <c r="A38" s="382"/>
      <c r="B38" s="383"/>
      <c r="C38" s="221"/>
      <c r="D38" s="126" t="s">
        <v>21</v>
      </c>
      <c r="E38" s="155">
        <v>0</v>
      </c>
      <c r="F38" s="155">
        <v>0</v>
      </c>
      <c r="G38" s="156">
        <f t="shared" si="0"/>
        <v>0</v>
      </c>
      <c r="H38" s="384"/>
      <c r="I38" s="384"/>
      <c r="J38" s="384"/>
      <c r="K38" s="384"/>
      <c r="L38" s="221"/>
      <c r="M38" s="381"/>
    </row>
    <row r="39" spans="1:13" ht="15" customHeight="1" x14ac:dyDescent="0.25">
      <c r="A39" s="382" t="s">
        <v>456</v>
      </c>
      <c r="B39" s="383" t="s">
        <v>457</v>
      </c>
      <c r="C39" s="221">
        <v>2021</v>
      </c>
      <c r="D39" s="128" t="s">
        <v>16</v>
      </c>
      <c r="E39" s="117">
        <f>SUM(E40:E43)</f>
        <v>100000.9</v>
      </c>
      <c r="F39" s="117">
        <f>SUM(F40:F43)</f>
        <v>55515</v>
      </c>
      <c r="G39" s="151">
        <f t="shared" si="0"/>
        <v>55.51450036949668</v>
      </c>
      <c r="H39" s="384"/>
      <c r="I39" s="385">
        <v>1</v>
      </c>
      <c r="J39" s="386">
        <f>F39/E39</f>
        <v>0.55514500369496678</v>
      </c>
      <c r="K39" s="386">
        <f>F39/E39</f>
        <v>0.55514500369496678</v>
      </c>
      <c r="L39" s="221" t="s">
        <v>443</v>
      </c>
      <c r="M39" s="381" t="s">
        <v>455</v>
      </c>
    </row>
    <row r="40" spans="1:13" ht="14.45" customHeight="1" x14ac:dyDescent="0.25">
      <c r="A40" s="382"/>
      <c r="B40" s="383"/>
      <c r="C40" s="221"/>
      <c r="D40" s="132" t="s">
        <v>18</v>
      </c>
      <c r="E40" s="157">
        <v>29000.26</v>
      </c>
      <c r="F40" s="157">
        <v>16099.35</v>
      </c>
      <c r="G40" s="153">
        <f t="shared" si="0"/>
        <v>55.514502283772636</v>
      </c>
      <c r="H40" s="384"/>
      <c r="I40" s="384"/>
      <c r="J40" s="384"/>
      <c r="K40" s="384"/>
      <c r="L40" s="221"/>
      <c r="M40" s="381"/>
    </row>
    <row r="41" spans="1:13" x14ac:dyDescent="0.25">
      <c r="A41" s="382"/>
      <c r="B41" s="383"/>
      <c r="C41" s="221"/>
      <c r="D41" s="132" t="s">
        <v>19</v>
      </c>
      <c r="E41" s="157">
        <v>71000.639999999999</v>
      </c>
      <c r="F41" s="157">
        <v>39415.65</v>
      </c>
      <c r="G41" s="153">
        <f t="shared" si="0"/>
        <v>55.514499587609357</v>
      </c>
      <c r="H41" s="384"/>
      <c r="I41" s="384"/>
      <c r="J41" s="384"/>
      <c r="K41" s="384"/>
      <c r="L41" s="221"/>
      <c r="M41" s="381"/>
    </row>
    <row r="42" spans="1:13" x14ac:dyDescent="0.25">
      <c r="A42" s="382"/>
      <c r="B42" s="383"/>
      <c r="C42" s="221"/>
      <c r="D42" s="132" t="s">
        <v>20</v>
      </c>
      <c r="E42" s="152">
        <v>0</v>
      </c>
      <c r="F42" s="152">
        <v>0</v>
      </c>
      <c r="G42" s="153">
        <f t="shared" si="0"/>
        <v>0</v>
      </c>
      <c r="H42" s="384"/>
      <c r="I42" s="384"/>
      <c r="J42" s="384"/>
      <c r="K42" s="384"/>
      <c r="L42" s="221"/>
      <c r="M42" s="381"/>
    </row>
    <row r="43" spans="1:13" x14ac:dyDescent="0.25">
      <c r="A43" s="382"/>
      <c r="B43" s="383"/>
      <c r="C43" s="221"/>
      <c r="D43" s="126" t="s">
        <v>21</v>
      </c>
      <c r="E43" s="155">
        <v>0</v>
      </c>
      <c r="F43" s="155">
        <v>0</v>
      </c>
      <c r="G43" s="156">
        <f t="shared" si="0"/>
        <v>0</v>
      </c>
      <c r="H43" s="384"/>
      <c r="I43" s="384"/>
      <c r="J43" s="384"/>
      <c r="K43" s="384"/>
      <c r="L43" s="221"/>
      <c r="M43" s="381"/>
    </row>
    <row r="44" spans="1:13" x14ac:dyDescent="0.25">
      <c r="A44" s="158"/>
      <c r="B44" s="159"/>
      <c r="C44" s="160"/>
      <c r="D44" s="160"/>
      <c r="E44" s="161"/>
      <c r="F44" s="161"/>
      <c r="G44" s="162"/>
      <c r="H44" s="163"/>
      <c r="I44" s="163"/>
      <c r="J44" s="163"/>
      <c r="K44" s="163"/>
      <c r="L44" s="160"/>
      <c r="M44" s="164"/>
    </row>
    <row r="45" spans="1:13" x14ac:dyDescent="0.25">
      <c r="A45" s="107"/>
      <c r="B45" s="108"/>
      <c r="C45" s="108"/>
      <c r="D45" s="107"/>
      <c r="E45" s="107"/>
      <c r="F45" s="107"/>
      <c r="G45" s="107"/>
      <c r="H45" s="109"/>
      <c r="I45" s="109"/>
      <c r="J45" s="109"/>
      <c r="K45" s="109"/>
      <c r="L45" s="108"/>
      <c r="M45" s="108"/>
    </row>
    <row r="46" spans="1:13" ht="23.25" customHeight="1" x14ac:dyDescent="0.25">
      <c r="A46" s="120" t="s">
        <v>424</v>
      </c>
      <c r="C46" s="121"/>
      <c r="D46" s="122"/>
      <c r="E46" s="122"/>
      <c r="F46" s="123" t="s">
        <v>425</v>
      </c>
      <c r="G46" s="121"/>
      <c r="H46" s="109"/>
      <c r="I46" s="109"/>
      <c r="J46" s="109"/>
      <c r="K46" s="109"/>
      <c r="L46" s="108"/>
      <c r="M46" s="108"/>
    </row>
    <row r="47" spans="1:13" ht="14.45" customHeight="1" x14ac:dyDescent="0.25">
      <c r="A47" s="125"/>
      <c r="C47" s="125"/>
      <c r="D47" s="125"/>
      <c r="E47" s="125"/>
      <c r="F47" s="125"/>
      <c r="G47" s="125"/>
      <c r="H47" s="125"/>
    </row>
    <row r="48" spans="1:13" x14ac:dyDescent="0.25">
      <c r="A48" s="124"/>
      <c r="C48" s="125"/>
      <c r="D48" s="125"/>
      <c r="E48" s="125"/>
      <c r="F48" s="124"/>
      <c r="G48" s="125"/>
      <c r="H48" s="125"/>
    </row>
    <row r="49" spans="1:8" x14ac:dyDescent="0.25">
      <c r="A49" s="124"/>
      <c r="C49" s="125"/>
      <c r="D49" s="125"/>
      <c r="E49" s="125"/>
      <c r="F49" s="124"/>
      <c r="G49" s="125"/>
      <c r="H49" s="125"/>
    </row>
    <row r="50" spans="1:8" x14ac:dyDescent="0.25">
      <c r="A50" s="124"/>
      <c r="C50" s="125"/>
      <c r="D50" s="125"/>
      <c r="E50" s="125"/>
      <c r="F50" s="124"/>
      <c r="G50" s="125"/>
      <c r="H50" s="125"/>
    </row>
    <row r="51" spans="1:8" x14ac:dyDescent="0.25">
      <c r="A51" s="124" t="s">
        <v>426</v>
      </c>
      <c r="C51" s="125"/>
      <c r="D51" s="125"/>
      <c r="E51" s="125"/>
      <c r="F51" s="125"/>
      <c r="G51" s="125"/>
      <c r="H51" s="125"/>
    </row>
  </sheetData>
  <sheetProtection selectLockedCells="1" selectUnlockedCells="1"/>
  <mergeCells count="79">
    <mergeCell ref="M2:M3"/>
    <mergeCell ref="A4:A8"/>
    <mergeCell ref="B4:B8"/>
    <mergeCell ref="C4:C8"/>
    <mergeCell ref="H4:H8"/>
    <mergeCell ref="I4:I8"/>
    <mergeCell ref="J4:J8"/>
    <mergeCell ref="K4:K8"/>
    <mergeCell ref="L4:L8"/>
    <mergeCell ref="M4:M8"/>
    <mergeCell ref="A2:A3"/>
    <mergeCell ref="B2:B3"/>
    <mergeCell ref="C2:C3"/>
    <mergeCell ref="D2:G2"/>
    <mergeCell ref="H2:K2"/>
    <mergeCell ref="L2:L3"/>
    <mergeCell ref="K9:K13"/>
    <mergeCell ref="L9:L13"/>
    <mergeCell ref="M9:M13"/>
    <mergeCell ref="A14:A18"/>
    <mergeCell ref="B14:B18"/>
    <mergeCell ref="C14:C18"/>
    <mergeCell ref="H14:H18"/>
    <mergeCell ref="I14:I18"/>
    <mergeCell ref="J14:J18"/>
    <mergeCell ref="K14:K18"/>
    <mergeCell ref="A9:A13"/>
    <mergeCell ref="B9:B13"/>
    <mergeCell ref="C9:C13"/>
    <mergeCell ref="H9:H13"/>
    <mergeCell ref="I9:I13"/>
    <mergeCell ref="J9:J13"/>
    <mergeCell ref="L14:L18"/>
    <mergeCell ref="M14:M18"/>
    <mergeCell ref="A19:A23"/>
    <mergeCell ref="B19:B23"/>
    <mergeCell ref="C19:C23"/>
    <mergeCell ref="H19:H23"/>
    <mergeCell ref="I19:I23"/>
    <mergeCell ref="J19:J23"/>
    <mergeCell ref="K19:K23"/>
    <mergeCell ref="L19:L23"/>
    <mergeCell ref="M19:M23"/>
    <mergeCell ref="A24:A28"/>
    <mergeCell ref="B24:B28"/>
    <mergeCell ref="C24:C28"/>
    <mergeCell ref="H24:H28"/>
    <mergeCell ref="I24:I28"/>
    <mergeCell ref="J24:J28"/>
    <mergeCell ref="K24:K28"/>
    <mergeCell ref="L24:L28"/>
    <mergeCell ref="M24:M28"/>
    <mergeCell ref="K29:K33"/>
    <mergeCell ref="L29:L33"/>
    <mergeCell ref="M29:M33"/>
    <mergeCell ref="A34:A38"/>
    <mergeCell ref="B34:B38"/>
    <mergeCell ref="C34:C38"/>
    <mergeCell ref="H34:H38"/>
    <mergeCell ref="I34:I38"/>
    <mergeCell ref="J34:J38"/>
    <mergeCell ref="K34:K38"/>
    <mergeCell ref="A29:A33"/>
    <mergeCell ref="B29:B33"/>
    <mergeCell ref="C29:C33"/>
    <mergeCell ref="H29:H33"/>
    <mergeCell ref="I29:I33"/>
    <mergeCell ref="J29:J33"/>
    <mergeCell ref="M39:M43"/>
    <mergeCell ref="L34:L38"/>
    <mergeCell ref="M34:M38"/>
    <mergeCell ref="A39:A43"/>
    <mergeCell ref="B39:B43"/>
    <mergeCell ref="C39:C43"/>
    <mergeCell ref="H39:H43"/>
    <mergeCell ref="I39:I43"/>
    <mergeCell ref="J39:J43"/>
    <mergeCell ref="K39:K43"/>
    <mergeCell ref="L39:L43"/>
  </mergeCells>
  <pageMargins left="0.31527777777777777" right="0.31527777777777777" top="0.74791666666666667" bottom="0.35416666666666669" header="0.51180555555555551" footer="0.51180555555555551"/>
  <pageSetup paperSize="9" firstPageNumber="0" orientation="landscape" horizontalDpi="300" verticalDpi="3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91686-490A-4C87-A3D1-D5807316ED46}">
  <sheetPr>
    <tabColor theme="6"/>
  </sheetPr>
  <dimension ref="A1:M17"/>
  <sheetViews>
    <sheetView workbookViewId="0">
      <selection activeCell="E23" sqref="E23"/>
    </sheetView>
  </sheetViews>
  <sheetFormatPr defaultRowHeight="15" x14ac:dyDescent="0.25"/>
  <cols>
    <col min="1" max="1" width="9.140625" style="421"/>
    <col min="2" max="2" width="31.28515625" style="421" customWidth="1"/>
    <col min="3" max="16384" width="9.140625" style="421"/>
  </cols>
  <sheetData>
    <row r="1" spans="1:13" x14ac:dyDescent="0.25">
      <c r="A1" s="420" t="s">
        <v>458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</row>
    <row r="2" spans="1:13" x14ac:dyDescent="0.25">
      <c r="A2" s="422"/>
      <c r="B2" s="423"/>
      <c r="C2" s="423"/>
      <c r="D2" s="424"/>
      <c r="E2" s="425"/>
      <c r="F2" s="425"/>
      <c r="G2" s="425"/>
      <c r="H2" s="426"/>
      <c r="I2" s="426"/>
      <c r="J2" s="426"/>
      <c r="K2" s="426"/>
      <c r="L2" s="423"/>
      <c r="M2" s="423"/>
    </row>
    <row r="3" spans="1:13" ht="28.5" customHeight="1" x14ac:dyDescent="0.25">
      <c r="A3" s="427" t="s">
        <v>1</v>
      </c>
      <c r="B3" s="427" t="s">
        <v>2</v>
      </c>
      <c r="C3" s="427" t="s">
        <v>3</v>
      </c>
      <c r="D3" s="428" t="s">
        <v>4</v>
      </c>
      <c r="E3" s="428"/>
      <c r="F3" s="428"/>
      <c r="G3" s="428"/>
      <c r="H3" s="429" t="s">
        <v>5</v>
      </c>
      <c r="I3" s="430"/>
      <c r="J3" s="430"/>
      <c r="K3" s="430"/>
      <c r="L3" s="431" t="s">
        <v>6</v>
      </c>
      <c r="M3" s="427" t="s">
        <v>7</v>
      </c>
    </row>
    <row r="4" spans="1:13" ht="72" x14ac:dyDescent="0.25">
      <c r="A4" s="432"/>
      <c r="B4" s="432"/>
      <c r="C4" s="432"/>
      <c r="D4" s="433" t="s">
        <v>8</v>
      </c>
      <c r="E4" s="434" t="s">
        <v>9</v>
      </c>
      <c r="F4" s="434" t="s">
        <v>10</v>
      </c>
      <c r="G4" s="434" t="s">
        <v>11</v>
      </c>
      <c r="H4" s="435" t="s">
        <v>12</v>
      </c>
      <c r="I4" s="436" t="s">
        <v>13</v>
      </c>
      <c r="J4" s="435" t="s">
        <v>14</v>
      </c>
      <c r="K4" s="435" t="s">
        <v>15</v>
      </c>
      <c r="L4" s="437"/>
      <c r="M4" s="438"/>
    </row>
    <row r="5" spans="1:13" x14ac:dyDescent="0.25">
      <c r="A5" s="427"/>
      <c r="B5" s="439" t="s">
        <v>459</v>
      </c>
      <c r="C5" s="427">
        <v>2021</v>
      </c>
      <c r="D5" s="440" t="s">
        <v>16</v>
      </c>
      <c r="E5" s="441">
        <v>22554.560000000001</v>
      </c>
      <c r="F5" s="441">
        <v>11214.64</v>
      </c>
      <c r="G5" s="442">
        <f t="shared" ref="G5:G14" si="0">IF(F5&gt;0,(F5/E5)*100,0)</f>
        <v>49.722273456010662</v>
      </c>
      <c r="H5" s="443"/>
      <c r="I5" s="443"/>
      <c r="J5" s="443"/>
      <c r="K5" s="443"/>
      <c r="L5" s="427"/>
      <c r="M5" s="427"/>
    </row>
    <row r="6" spans="1:13" x14ac:dyDescent="0.25">
      <c r="A6" s="432"/>
      <c r="B6" s="444"/>
      <c r="C6" s="432"/>
      <c r="D6" s="445" t="s">
        <v>18</v>
      </c>
      <c r="E6" s="446">
        <f t="shared" ref="E6:F9" si="1">E11</f>
        <v>0</v>
      </c>
      <c r="F6" s="446">
        <f t="shared" si="1"/>
        <v>0</v>
      </c>
      <c r="G6" s="447">
        <f t="shared" si="0"/>
        <v>0</v>
      </c>
      <c r="H6" s="448"/>
      <c r="I6" s="448"/>
      <c r="J6" s="448"/>
      <c r="K6" s="448"/>
      <c r="L6" s="432"/>
      <c r="M6" s="432"/>
    </row>
    <row r="7" spans="1:13" x14ac:dyDescent="0.25">
      <c r="A7" s="432"/>
      <c r="B7" s="444"/>
      <c r="C7" s="432"/>
      <c r="D7" s="445" t="s">
        <v>19</v>
      </c>
      <c r="E7" s="446">
        <f t="shared" si="1"/>
        <v>0</v>
      </c>
      <c r="F7" s="446">
        <f t="shared" si="1"/>
        <v>0</v>
      </c>
      <c r="G7" s="447">
        <f t="shared" si="0"/>
        <v>0</v>
      </c>
      <c r="H7" s="448"/>
      <c r="I7" s="448"/>
      <c r="J7" s="448"/>
      <c r="K7" s="448"/>
      <c r="L7" s="432"/>
      <c r="M7" s="432"/>
    </row>
    <row r="8" spans="1:13" x14ac:dyDescent="0.25">
      <c r="A8" s="432"/>
      <c r="B8" s="444"/>
      <c r="C8" s="432"/>
      <c r="D8" s="445" t="s">
        <v>20</v>
      </c>
      <c r="E8" s="446">
        <v>22554.560000000001</v>
      </c>
      <c r="F8" s="446">
        <v>11214.64</v>
      </c>
      <c r="G8" s="447">
        <f t="shared" si="0"/>
        <v>49.722273456010662</v>
      </c>
      <c r="H8" s="448"/>
      <c r="I8" s="448"/>
      <c r="J8" s="448"/>
      <c r="K8" s="448"/>
      <c r="L8" s="432"/>
      <c r="M8" s="432"/>
    </row>
    <row r="9" spans="1:13" ht="73.900000000000006" customHeight="1" x14ac:dyDescent="0.25">
      <c r="A9" s="432"/>
      <c r="B9" s="444"/>
      <c r="C9" s="432"/>
      <c r="D9" s="445" t="s">
        <v>21</v>
      </c>
      <c r="E9" s="446">
        <f t="shared" si="1"/>
        <v>0</v>
      </c>
      <c r="F9" s="446">
        <f t="shared" si="1"/>
        <v>0</v>
      </c>
      <c r="G9" s="447">
        <f t="shared" si="0"/>
        <v>0</v>
      </c>
      <c r="H9" s="448"/>
      <c r="I9" s="448"/>
      <c r="J9" s="448"/>
      <c r="K9" s="448"/>
      <c r="L9" s="432"/>
      <c r="M9" s="432"/>
    </row>
    <row r="10" spans="1:13" x14ac:dyDescent="0.25">
      <c r="A10" s="428">
        <v>1</v>
      </c>
      <c r="B10" s="449" t="s">
        <v>460</v>
      </c>
      <c r="C10" s="428"/>
      <c r="D10" s="440" t="s">
        <v>16</v>
      </c>
      <c r="E10" s="450">
        <v>22554.560000000001</v>
      </c>
      <c r="F10" s="450">
        <v>11214.64</v>
      </c>
      <c r="G10" s="442">
        <f t="shared" si="0"/>
        <v>49.722273456010662</v>
      </c>
      <c r="H10" s="451" t="s">
        <v>461</v>
      </c>
      <c r="I10" s="443">
        <v>200</v>
      </c>
      <c r="J10" s="443">
        <v>100</v>
      </c>
      <c r="K10" s="452">
        <v>0.5</v>
      </c>
      <c r="L10" s="427"/>
      <c r="M10" s="427"/>
    </row>
    <row r="11" spans="1:13" x14ac:dyDescent="0.25">
      <c r="A11" s="428"/>
      <c r="B11" s="453"/>
      <c r="C11" s="428"/>
      <c r="D11" s="445" t="s">
        <v>18</v>
      </c>
      <c r="E11" s="446">
        <f t="shared" ref="E11:F14" si="2">E16+E21+E26</f>
        <v>0</v>
      </c>
      <c r="F11" s="446">
        <f t="shared" si="2"/>
        <v>0</v>
      </c>
      <c r="G11" s="447">
        <f t="shared" si="0"/>
        <v>0</v>
      </c>
      <c r="H11" s="454"/>
      <c r="I11" s="448"/>
      <c r="J11" s="448"/>
      <c r="K11" s="455"/>
      <c r="L11" s="432"/>
      <c r="M11" s="432"/>
    </row>
    <row r="12" spans="1:13" x14ac:dyDescent="0.25">
      <c r="A12" s="428"/>
      <c r="B12" s="453"/>
      <c r="C12" s="428"/>
      <c r="D12" s="445" t="s">
        <v>19</v>
      </c>
      <c r="E12" s="446">
        <f t="shared" si="2"/>
        <v>0</v>
      </c>
      <c r="F12" s="446">
        <f t="shared" si="2"/>
        <v>0</v>
      </c>
      <c r="G12" s="447">
        <f t="shared" si="0"/>
        <v>0</v>
      </c>
      <c r="H12" s="454"/>
      <c r="I12" s="448"/>
      <c r="J12" s="448"/>
      <c r="K12" s="455"/>
      <c r="L12" s="432"/>
      <c r="M12" s="432"/>
    </row>
    <row r="13" spans="1:13" x14ac:dyDescent="0.25">
      <c r="A13" s="428"/>
      <c r="B13" s="453"/>
      <c r="C13" s="428"/>
      <c r="D13" s="445" t="s">
        <v>20</v>
      </c>
      <c r="E13" s="446">
        <v>22554.560000000001</v>
      </c>
      <c r="F13" s="446">
        <v>11214.64</v>
      </c>
      <c r="G13" s="447">
        <f t="shared" si="0"/>
        <v>49.722273456010662</v>
      </c>
      <c r="H13" s="454"/>
      <c r="I13" s="448"/>
      <c r="J13" s="448"/>
      <c r="K13" s="455"/>
      <c r="L13" s="432"/>
      <c r="M13" s="432"/>
    </row>
    <row r="14" spans="1:13" ht="30.6" customHeight="1" x14ac:dyDescent="0.25">
      <c r="A14" s="428"/>
      <c r="B14" s="456"/>
      <c r="C14" s="428"/>
      <c r="D14" s="445" t="s">
        <v>21</v>
      </c>
      <c r="E14" s="446">
        <f t="shared" si="2"/>
        <v>0</v>
      </c>
      <c r="F14" s="446">
        <f t="shared" si="2"/>
        <v>0</v>
      </c>
      <c r="G14" s="447">
        <f t="shared" si="0"/>
        <v>0</v>
      </c>
      <c r="H14" s="457"/>
      <c r="I14" s="458"/>
      <c r="J14" s="458"/>
      <c r="K14" s="459"/>
      <c r="L14" s="438"/>
      <c r="M14" s="438"/>
    </row>
    <row r="17" spans="1:9" x14ac:dyDescent="0.25">
      <c r="A17" s="421" t="s">
        <v>462</v>
      </c>
      <c r="I17" s="421" t="s">
        <v>463</v>
      </c>
    </row>
  </sheetData>
  <mergeCells count="26">
    <mergeCell ref="L10:L14"/>
    <mergeCell ref="M10:M14"/>
    <mergeCell ref="K5:K9"/>
    <mergeCell ref="L5:L9"/>
    <mergeCell ref="M5:M9"/>
    <mergeCell ref="A10:A14"/>
    <mergeCell ref="B10:B14"/>
    <mergeCell ref="C10:C14"/>
    <mergeCell ref="H10:H14"/>
    <mergeCell ref="I10:I14"/>
    <mergeCell ref="J10:J14"/>
    <mergeCell ref="K10:K14"/>
    <mergeCell ref="A5:A9"/>
    <mergeCell ref="B5:B9"/>
    <mergeCell ref="C5:C9"/>
    <mergeCell ref="H5:H9"/>
    <mergeCell ref="I5:I9"/>
    <mergeCell ref="J5:J9"/>
    <mergeCell ref="A1:M1"/>
    <mergeCell ref="A3:A4"/>
    <mergeCell ref="B3:B4"/>
    <mergeCell ref="C3:C4"/>
    <mergeCell ref="D3:G3"/>
    <mergeCell ref="H3:K3"/>
    <mergeCell ref="L3:L4"/>
    <mergeCell ref="M3:M4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91E46-8FB8-40B7-A598-FA4A4CDBC0EE}">
  <sheetPr>
    <tabColor theme="5" tint="-0.249977111117893"/>
  </sheetPr>
  <dimension ref="A1:M34"/>
  <sheetViews>
    <sheetView topLeftCell="A7" workbookViewId="0">
      <selection activeCell="I10" sqref="I10:I14"/>
    </sheetView>
  </sheetViews>
  <sheetFormatPr defaultRowHeight="15" x14ac:dyDescent="0.25"/>
  <cols>
    <col min="1" max="1" width="9.140625" style="460"/>
    <col min="2" max="2" width="38" style="460" customWidth="1"/>
    <col min="3" max="11" width="9.140625" style="460"/>
    <col min="12" max="12" width="16.7109375" style="460" customWidth="1"/>
    <col min="13" max="257" width="9.140625" style="460"/>
    <col min="258" max="258" width="38" style="460" customWidth="1"/>
    <col min="259" max="267" width="9.140625" style="460"/>
    <col min="268" max="268" width="16.7109375" style="460" customWidth="1"/>
    <col min="269" max="513" width="9.140625" style="460"/>
    <col min="514" max="514" width="38" style="460" customWidth="1"/>
    <col min="515" max="523" width="9.140625" style="460"/>
    <col min="524" max="524" width="16.7109375" style="460" customWidth="1"/>
    <col min="525" max="769" width="9.140625" style="460"/>
    <col min="770" max="770" width="38" style="460" customWidth="1"/>
    <col min="771" max="779" width="9.140625" style="460"/>
    <col min="780" max="780" width="16.7109375" style="460" customWidth="1"/>
    <col min="781" max="1025" width="9.140625" style="460"/>
    <col min="1026" max="1026" width="38" style="460" customWidth="1"/>
    <col min="1027" max="1035" width="9.140625" style="460"/>
    <col min="1036" max="1036" width="16.7109375" style="460" customWidth="1"/>
    <col min="1037" max="1281" width="9.140625" style="460"/>
    <col min="1282" max="1282" width="38" style="460" customWidth="1"/>
    <col min="1283" max="1291" width="9.140625" style="460"/>
    <col min="1292" max="1292" width="16.7109375" style="460" customWidth="1"/>
    <col min="1293" max="1537" width="9.140625" style="460"/>
    <col min="1538" max="1538" width="38" style="460" customWidth="1"/>
    <col min="1539" max="1547" width="9.140625" style="460"/>
    <col min="1548" max="1548" width="16.7109375" style="460" customWidth="1"/>
    <col min="1549" max="1793" width="9.140625" style="460"/>
    <col min="1794" max="1794" width="38" style="460" customWidth="1"/>
    <col min="1795" max="1803" width="9.140625" style="460"/>
    <col min="1804" max="1804" width="16.7109375" style="460" customWidth="1"/>
    <col min="1805" max="2049" width="9.140625" style="460"/>
    <col min="2050" max="2050" width="38" style="460" customWidth="1"/>
    <col min="2051" max="2059" width="9.140625" style="460"/>
    <col min="2060" max="2060" width="16.7109375" style="460" customWidth="1"/>
    <col min="2061" max="2305" width="9.140625" style="460"/>
    <col min="2306" max="2306" width="38" style="460" customWidth="1"/>
    <col min="2307" max="2315" width="9.140625" style="460"/>
    <col min="2316" max="2316" width="16.7109375" style="460" customWidth="1"/>
    <col min="2317" max="2561" width="9.140625" style="460"/>
    <col min="2562" max="2562" width="38" style="460" customWidth="1"/>
    <col min="2563" max="2571" width="9.140625" style="460"/>
    <col min="2572" max="2572" width="16.7109375" style="460" customWidth="1"/>
    <col min="2573" max="2817" width="9.140625" style="460"/>
    <col min="2818" max="2818" width="38" style="460" customWidth="1"/>
    <col min="2819" max="2827" width="9.140625" style="460"/>
    <col min="2828" max="2828" width="16.7109375" style="460" customWidth="1"/>
    <col min="2829" max="3073" width="9.140625" style="460"/>
    <col min="3074" max="3074" width="38" style="460" customWidth="1"/>
    <col min="3075" max="3083" width="9.140625" style="460"/>
    <col min="3084" max="3084" width="16.7109375" style="460" customWidth="1"/>
    <col min="3085" max="3329" width="9.140625" style="460"/>
    <col min="3330" max="3330" width="38" style="460" customWidth="1"/>
    <col min="3331" max="3339" width="9.140625" style="460"/>
    <col min="3340" max="3340" width="16.7109375" style="460" customWidth="1"/>
    <col min="3341" max="3585" width="9.140625" style="460"/>
    <col min="3586" max="3586" width="38" style="460" customWidth="1"/>
    <col min="3587" max="3595" width="9.140625" style="460"/>
    <col min="3596" max="3596" width="16.7109375" style="460" customWidth="1"/>
    <col min="3597" max="3841" width="9.140625" style="460"/>
    <col min="3842" max="3842" width="38" style="460" customWidth="1"/>
    <col min="3843" max="3851" width="9.140625" style="460"/>
    <col min="3852" max="3852" width="16.7109375" style="460" customWidth="1"/>
    <col min="3853" max="4097" width="9.140625" style="460"/>
    <col min="4098" max="4098" width="38" style="460" customWidth="1"/>
    <col min="4099" max="4107" width="9.140625" style="460"/>
    <col min="4108" max="4108" width="16.7109375" style="460" customWidth="1"/>
    <col min="4109" max="4353" width="9.140625" style="460"/>
    <col min="4354" max="4354" width="38" style="460" customWidth="1"/>
    <col min="4355" max="4363" width="9.140625" style="460"/>
    <col min="4364" max="4364" width="16.7109375" style="460" customWidth="1"/>
    <col min="4365" max="4609" width="9.140625" style="460"/>
    <col min="4610" max="4610" width="38" style="460" customWidth="1"/>
    <col min="4611" max="4619" width="9.140625" style="460"/>
    <col min="4620" max="4620" width="16.7109375" style="460" customWidth="1"/>
    <col min="4621" max="4865" width="9.140625" style="460"/>
    <col min="4866" max="4866" width="38" style="460" customWidth="1"/>
    <col min="4867" max="4875" width="9.140625" style="460"/>
    <col min="4876" max="4876" width="16.7109375" style="460" customWidth="1"/>
    <col min="4877" max="5121" width="9.140625" style="460"/>
    <col min="5122" max="5122" width="38" style="460" customWidth="1"/>
    <col min="5123" max="5131" width="9.140625" style="460"/>
    <col min="5132" max="5132" width="16.7109375" style="460" customWidth="1"/>
    <col min="5133" max="5377" width="9.140625" style="460"/>
    <col min="5378" max="5378" width="38" style="460" customWidth="1"/>
    <col min="5379" max="5387" width="9.140625" style="460"/>
    <col min="5388" max="5388" width="16.7109375" style="460" customWidth="1"/>
    <col min="5389" max="5633" width="9.140625" style="460"/>
    <col min="5634" max="5634" width="38" style="460" customWidth="1"/>
    <col min="5635" max="5643" width="9.140625" style="460"/>
    <col min="5644" max="5644" width="16.7109375" style="460" customWidth="1"/>
    <col min="5645" max="5889" width="9.140625" style="460"/>
    <col min="5890" max="5890" width="38" style="460" customWidth="1"/>
    <col min="5891" max="5899" width="9.140625" style="460"/>
    <col min="5900" max="5900" width="16.7109375" style="460" customWidth="1"/>
    <col min="5901" max="6145" width="9.140625" style="460"/>
    <col min="6146" max="6146" width="38" style="460" customWidth="1"/>
    <col min="6147" max="6155" width="9.140625" style="460"/>
    <col min="6156" max="6156" width="16.7109375" style="460" customWidth="1"/>
    <col min="6157" max="6401" width="9.140625" style="460"/>
    <col min="6402" max="6402" width="38" style="460" customWidth="1"/>
    <col min="6403" max="6411" width="9.140625" style="460"/>
    <col min="6412" max="6412" width="16.7109375" style="460" customWidth="1"/>
    <col min="6413" max="6657" width="9.140625" style="460"/>
    <col min="6658" max="6658" width="38" style="460" customWidth="1"/>
    <col min="6659" max="6667" width="9.140625" style="460"/>
    <col min="6668" max="6668" width="16.7109375" style="460" customWidth="1"/>
    <col min="6669" max="6913" width="9.140625" style="460"/>
    <col min="6914" max="6914" width="38" style="460" customWidth="1"/>
    <col min="6915" max="6923" width="9.140625" style="460"/>
    <col min="6924" max="6924" width="16.7109375" style="460" customWidth="1"/>
    <col min="6925" max="7169" width="9.140625" style="460"/>
    <col min="7170" max="7170" width="38" style="460" customWidth="1"/>
    <col min="7171" max="7179" width="9.140625" style="460"/>
    <col min="7180" max="7180" width="16.7109375" style="460" customWidth="1"/>
    <col min="7181" max="7425" width="9.140625" style="460"/>
    <col min="7426" max="7426" width="38" style="460" customWidth="1"/>
    <col min="7427" max="7435" width="9.140625" style="460"/>
    <col min="7436" max="7436" width="16.7109375" style="460" customWidth="1"/>
    <col min="7437" max="7681" width="9.140625" style="460"/>
    <col min="7682" max="7682" width="38" style="460" customWidth="1"/>
    <col min="7683" max="7691" width="9.140625" style="460"/>
    <col min="7692" max="7692" width="16.7109375" style="460" customWidth="1"/>
    <col min="7693" max="7937" width="9.140625" style="460"/>
    <col min="7938" max="7938" width="38" style="460" customWidth="1"/>
    <col min="7939" max="7947" width="9.140625" style="460"/>
    <col min="7948" max="7948" width="16.7109375" style="460" customWidth="1"/>
    <col min="7949" max="8193" width="9.140625" style="460"/>
    <col min="8194" max="8194" width="38" style="460" customWidth="1"/>
    <col min="8195" max="8203" width="9.140625" style="460"/>
    <col min="8204" max="8204" width="16.7109375" style="460" customWidth="1"/>
    <col min="8205" max="8449" width="9.140625" style="460"/>
    <col min="8450" max="8450" width="38" style="460" customWidth="1"/>
    <col min="8451" max="8459" width="9.140625" style="460"/>
    <col min="8460" max="8460" width="16.7109375" style="460" customWidth="1"/>
    <col min="8461" max="8705" width="9.140625" style="460"/>
    <col min="8706" max="8706" width="38" style="460" customWidth="1"/>
    <col min="8707" max="8715" width="9.140625" style="460"/>
    <col min="8716" max="8716" width="16.7109375" style="460" customWidth="1"/>
    <col min="8717" max="8961" width="9.140625" style="460"/>
    <col min="8962" max="8962" width="38" style="460" customWidth="1"/>
    <col min="8963" max="8971" width="9.140625" style="460"/>
    <col min="8972" max="8972" width="16.7109375" style="460" customWidth="1"/>
    <col min="8973" max="9217" width="9.140625" style="460"/>
    <col min="9218" max="9218" width="38" style="460" customWidth="1"/>
    <col min="9219" max="9227" width="9.140625" style="460"/>
    <col min="9228" max="9228" width="16.7109375" style="460" customWidth="1"/>
    <col min="9229" max="9473" width="9.140625" style="460"/>
    <col min="9474" max="9474" width="38" style="460" customWidth="1"/>
    <col min="9475" max="9483" width="9.140625" style="460"/>
    <col min="9484" max="9484" width="16.7109375" style="460" customWidth="1"/>
    <col min="9485" max="9729" width="9.140625" style="460"/>
    <col min="9730" max="9730" width="38" style="460" customWidth="1"/>
    <col min="9731" max="9739" width="9.140625" style="460"/>
    <col min="9740" max="9740" width="16.7109375" style="460" customWidth="1"/>
    <col min="9741" max="9985" width="9.140625" style="460"/>
    <col min="9986" max="9986" width="38" style="460" customWidth="1"/>
    <col min="9987" max="9995" width="9.140625" style="460"/>
    <col min="9996" max="9996" width="16.7109375" style="460" customWidth="1"/>
    <col min="9997" max="10241" width="9.140625" style="460"/>
    <col min="10242" max="10242" width="38" style="460" customWidth="1"/>
    <col min="10243" max="10251" width="9.140625" style="460"/>
    <col min="10252" max="10252" width="16.7109375" style="460" customWidth="1"/>
    <col min="10253" max="10497" width="9.140625" style="460"/>
    <col min="10498" max="10498" width="38" style="460" customWidth="1"/>
    <col min="10499" max="10507" width="9.140625" style="460"/>
    <col min="10508" max="10508" width="16.7109375" style="460" customWidth="1"/>
    <col min="10509" max="10753" width="9.140625" style="460"/>
    <col min="10754" max="10754" width="38" style="460" customWidth="1"/>
    <col min="10755" max="10763" width="9.140625" style="460"/>
    <col min="10764" max="10764" width="16.7109375" style="460" customWidth="1"/>
    <col min="10765" max="11009" width="9.140625" style="460"/>
    <col min="11010" max="11010" width="38" style="460" customWidth="1"/>
    <col min="11011" max="11019" width="9.140625" style="460"/>
    <col min="11020" max="11020" width="16.7109375" style="460" customWidth="1"/>
    <col min="11021" max="11265" width="9.140625" style="460"/>
    <col min="11266" max="11266" width="38" style="460" customWidth="1"/>
    <col min="11267" max="11275" width="9.140625" style="460"/>
    <col min="11276" max="11276" width="16.7109375" style="460" customWidth="1"/>
    <col min="11277" max="11521" width="9.140625" style="460"/>
    <col min="11522" max="11522" width="38" style="460" customWidth="1"/>
    <col min="11523" max="11531" width="9.140625" style="460"/>
    <col min="11532" max="11532" width="16.7109375" style="460" customWidth="1"/>
    <col min="11533" max="11777" width="9.140625" style="460"/>
    <col min="11778" max="11778" width="38" style="460" customWidth="1"/>
    <col min="11779" max="11787" width="9.140625" style="460"/>
    <col min="11788" max="11788" width="16.7109375" style="460" customWidth="1"/>
    <col min="11789" max="12033" width="9.140625" style="460"/>
    <col min="12034" max="12034" width="38" style="460" customWidth="1"/>
    <col min="12035" max="12043" width="9.140625" style="460"/>
    <col min="12044" max="12044" width="16.7109375" style="460" customWidth="1"/>
    <col min="12045" max="12289" width="9.140625" style="460"/>
    <col min="12290" max="12290" width="38" style="460" customWidth="1"/>
    <col min="12291" max="12299" width="9.140625" style="460"/>
    <col min="12300" max="12300" width="16.7109375" style="460" customWidth="1"/>
    <col min="12301" max="12545" width="9.140625" style="460"/>
    <col min="12546" max="12546" width="38" style="460" customWidth="1"/>
    <col min="12547" max="12555" width="9.140625" style="460"/>
    <col min="12556" max="12556" width="16.7109375" style="460" customWidth="1"/>
    <col min="12557" max="12801" width="9.140625" style="460"/>
    <col min="12802" max="12802" width="38" style="460" customWidth="1"/>
    <col min="12803" max="12811" width="9.140625" style="460"/>
    <col min="12812" max="12812" width="16.7109375" style="460" customWidth="1"/>
    <col min="12813" max="13057" width="9.140625" style="460"/>
    <col min="13058" max="13058" width="38" style="460" customWidth="1"/>
    <col min="13059" max="13067" width="9.140625" style="460"/>
    <col min="13068" max="13068" width="16.7109375" style="460" customWidth="1"/>
    <col min="13069" max="13313" width="9.140625" style="460"/>
    <col min="13314" max="13314" width="38" style="460" customWidth="1"/>
    <col min="13315" max="13323" width="9.140625" style="460"/>
    <col min="13324" max="13324" width="16.7109375" style="460" customWidth="1"/>
    <col min="13325" max="13569" width="9.140625" style="460"/>
    <col min="13570" max="13570" width="38" style="460" customWidth="1"/>
    <col min="13571" max="13579" width="9.140625" style="460"/>
    <col min="13580" max="13580" width="16.7109375" style="460" customWidth="1"/>
    <col min="13581" max="13825" width="9.140625" style="460"/>
    <col min="13826" max="13826" width="38" style="460" customWidth="1"/>
    <col min="13827" max="13835" width="9.140625" style="460"/>
    <col min="13836" max="13836" width="16.7109375" style="460" customWidth="1"/>
    <col min="13837" max="14081" width="9.140625" style="460"/>
    <col min="14082" max="14082" width="38" style="460" customWidth="1"/>
    <col min="14083" max="14091" width="9.140625" style="460"/>
    <col min="14092" max="14092" width="16.7109375" style="460" customWidth="1"/>
    <col min="14093" max="14337" width="9.140625" style="460"/>
    <col min="14338" max="14338" width="38" style="460" customWidth="1"/>
    <col min="14339" max="14347" width="9.140625" style="460"/>
    <col min="14348" max="14348" width="16.7109375" style="460" customWidth="1"/>
    <col min="14349" max="14593" width="9.140625" style="460"/>
    <col min="14594" max="14594" width="38" style="460" customWidth="1"/>
    <col min="14595" max="14603" width="9.140625" style="460"/>
    <col min="14604" max="14604" width="16.7109375" style="460" customWidth="1"/>
    <col min="14605" max="14849" width="9.140625" style="460"/>
    <col min="14850" max="14850" width="38" style="460" customWidth="1"/>
    <col min="14851" max="14859" width="9.140625" style="460"/>
    <col min="14860" max="14860" width="16.7109375" style="460" customWidth="1"/>
    <col min="14861" max="15105" width="9.140625" style="460"/>
    <col min="15106" max="15106" width="38" style="460" customWidth="1"/>
    <col min="15107" max="15115" width="9.140625" style="460"/>
    <col min="15116" max="15116" width="16.7109375" style="460" customWidth="1"/>
    <col min="15117" max="15361" width="9.140625" style="460"/>
    <col min="15362" max="15362" width="38" style="460" customWidth="1"/>
    <col min="15363" max="15371" width="9.140625" style="460"/>
    <col min="15372" max="15372" width="16.7109375" style="460" customWidth="1"/>
    <col min="15373" max="15617" width="9.140625" style="460"/>
    <col min="15618" max="15618" width="38" style="460" customWidth="1"/>
    <col min="15619" max="15627" width="9.140625" style="460"/>
    <col min="15628" max="15628" width="16.7109375" style="460" customWidth="1"/>
    <col min="15629" max="15873" width="9.140625" style="460"/>
    <col min="15874" max="15874" width="38" style="460" customWidth="1"/>
    <col min="15875" max="15883" width="9.140625" style="460"/>
    <col min="15884" max="15884" width="16.7109375" style="460" customWidth="1"/>
    <col min="15885" max="16129" width="9.140625" style="460"/>
    <col min="16130" max="16130" width="38" style="460" customWidth="1"/>
    <col min="16131" max="16139" width="9.140625" style="460"/>
    <col min="16140" max="16140" width="16.7109375" style="460" customWidth="1"/>
    <col min="16141" max="16384" width="9.140625" style="460"/>
  </cols>
  <sheetData>
    <row r="1" spans="1:13" x14ac:dyDescent="0.25">
      <c r="A1" s="420" t="s">
        <v>441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</row>
    <row r="2" spans="1:13" x14ac:dyDescent="0.25">
      <c r="A2" s="461"/>
      <c r="B2" s="462"/>
      <c r="C2" s="462"/>
      <c r="D2" s="463"/>
      <c r="E2" s="425"/>
      <c r="F2" s="425"/>
      <c r="G2" s="425"/>
      <c r="H2" s="426"/>
      <c r="I2" s="426"/>
      <c r="J2" s="426"/>
      <c r="K2" s="426"/>
      <c r="L2" s="462"/>
      <c r="M2" s="462"/>
    </row>
    <row r="3" spans="1:13" ht="30" customHeight="1" x14ac:dyDescent="0.25">
      <c r="A3" s="427" t="s">
        <v>1</v>
      </c>
      <c r="B3" s="427" t="s">
        <v>2</v>
      </c>
      <c r="C3" s="427" t="s">
        <v>3</v>
      </c>
      <c r="D3" s="428" t="s">
        <v>4</v>
      </c>
      <c r="E3" s="428"/>
      <c r="F3" s="428"/>
      <c r="G3" s="428"/>
      <c r="H3" s="429" t="s">
        <v>5</v>
      </c>
      <c r="I3" s="430"/>
      <c r="J3" s="430"/>
      <c r="K3" s="430"/>
      <c r="L3" s="427" t="s">
        <v>6</v>
      </c>
      <c r="M3" s="427" t="s">
        <v>7</v>
      </c>
    </row>
    <row r="4" spans="1:13" ht="72" x14ac:dyDescent="0.25">
      <c r="A4" s="432"/>
      <c r="B4" s="432"/>
      <c r="C4" s="432"/>
      <c r="D4" s="433" t="s">
        <v>8</v>
      </c>
      <c r="E4" s="434" t="s">
        <v>9</v>
      </c>
      <c r="F4" s="434" t="s">
        <v>10</v>
      </c>
      <c r="G4" s="434" t="s">
        <v>11</v>
      </c>
      <c r="H4" s="435" t="s">
        <v>12</v>
      </c>
      <c r="I4" s="436" t="s">
        <v>13</v>
      </c>
      <c r="J4" s="435" t="s">
        <v>14</v>
      </c>
      <c r="K4" s="435" t="s">
        <v>15</v>
      </c>
      <c r="L4" s="432"/>
      <c r="M4" s="438"/>
    </row>
    <row r="5" spans="1:13" ht="15" customHeight="1" x14ac:dyDescent="0.25">
      <c r="A5" s="427"/>
      <c r="B5" s="439" t="s">
        <v>467</v>
      </c>
      <c r="C5" s="427">
        <v>2021</v>
      </c>
      <c r="D5" s="440" t="s">
        <v>16</v>
      </c>
      <c r="E5" s="441">
        <v>400</v>
      </c>
      <c r="F5" s="441">
        <f>F10+F20</f>
        <v>0</v>
      </c>
      <c r="G5" s="441">
        <f>G10+G20</f>
        <v>0</v>
      </c>
      <c r="H5" s="443"/>
      <c r="I5" s="443"/>
      <c r="J5" s="443"/>
      <c r="K5" s="443"/>
      <c r="L5" s="427" t="s">
        <v>468</v>
      </c>
      <c r="M5" s="427"/>
    </row>
    <row r="6" spans="1:13" x14ac:dyDescent="0.25">
      <c r="A6" s="432"/>
      <c r="B6" s="444"/>
      <c r="C6" s="432"/>
      <c r="D6" s="445" t="s">
        <v>18</v>
      </c>
      <c r="E6" s="446">
        <f t="shared" ref="E6:F9" si="0">E11</f>
        <v>0</v>
      </c>
      <c r="F6" s="446">
        <f t="shared" si="0"/>
        <v>0</v>
      </c>
      <c r="G6" s="447">
        <f t="shared" ref="G6:G29" si="1">IF(F6&gt;0,(F6/E6)*100,0)</f>
        <v>0</v>
      </c>
      <c r="H6" s="448"/>
      <c r="I6" s="448"/>
      <c r="J6" s="448"/>
      <c r="K6" s="448"/>
      <c r="L6" s="432"/>
      <c r="M6" s="432"/>
    </row>
    <row r="7" spans="1:13" x14ac:dyDescent="0.25">
      <c r="A7" s="432"/>
      <c r="B7" s="444"/>
      <c r="C7" s="432"/>
      <c r="D7" s="445" t="s">
        <v>19</v>
      </c>
      <c r="E7" s="446">
        <f t="shared" si="0"/>
        <v>0</v>
      </c>
      <c r="F7" s="446">
        <f t="shared" si="0"/>
        <v>0</v>
      </c>
      <c r="G7" s="447">
        <f t="shared" si="1"/>
        <v>0</v>
      </c>
      <c r="H7" s="448"/>
      <c r="I7" s="448"/>
      <c r="J7" s="448"/>
      <c r="K7" s="448"/>
      <c r="L7" s="432"/>
      <c r="M7" s="432"/>
    </row>
    <row r="8" spans="1:13" x14ac:dyDescent="0.25">
      <c r="A8" s="432"/>
      <c r="B8" s="444"/>
      <c r="C8" s="432"/>
      <c r="D8" s="445" t="s">
        <v>20</v>
      </c>
      <c r="E8" s="446">
        <v>400</v>
      </c>
      <c r="F8" s="446">
        <f t="shared" si="0"/>
        <v>0</v>
      </c>
      <c r="G8" s="447">
        <f t="shared" si="1"/>
        <v>0</v>
      </c>
      <c r="H8" s="448"/>
      <c r="I8" s="448"/>
      <c r="J8" s="448"/>
      <c r="K8" s="448"/>
      <c r="L8" s="432"/>
      <c r="M8" s="432"/>
    </row>
    <row r="9" spans="1:13" ht="22.9" customHeight="1" x14ac:dyDescent="0.25">
      <c r="A9" s="432"/>
      <c r="B9" s="444"/>
      <c r="C9" s="432"/>
      <c r="D9" s="445" t="s">
        <v>21</v>
      </c>
      <c r="E9" s="446">
        <f t="shared" si="0"/>
        <v>0</v>
      </c>
      <c r="F9" s="446">
        <f t="shared" si="0"/>
        <v>0</v>
      </c>
      <c r="G9" s="447">
        <f t="shared" si="1"/>
        <v>0</v>
      </c>
      <c r="H9" s="448"/>
      <c r="I9" s="448"/>
      <c r="J9" s="448"/>
      <c r="K9" s="448"/>
      <c r="L9" s="432"/>
      <c r="M9" s="432"/>
    </row>
    <row r="10" spans="1:13" x14ac:dyDescent="0.25">
      <c r="A10" s="428">
        <v>1</v>
      </c>
      <c r="B10" s="449" t="s">
        <v>469</v>
      </c>
      <c r="C10" s="428">
        <v>2021</v>
      </c>
      <c r="D10" s="440" t="s">
        <v>16</v>
      </c>
      <c r="E10" s="450">
        <f>SUM(E11:E14)</f>
        <v>0</v>
      </c>
      <c r="F10" s="450">
        <f>SUM(F11:F14)</f>
        <v>0</v>
      </c>
      <c r="G10" s="442">
        <f t="shared" si="1"/>
        <v>0</v>
      </c>
      <c r="H10" s="451" t="s">
        <v>470</v>
      </c>
      <c r="I10" s="443">
        <v>100</v>
      </c>
      <c r="J10" s="443">
        <v>50</v>
      </c>
      <c r="K10" s="443">
        <v>50</v>
      </c>
      <c r="L10" s="432"/>
      <c r="M10" s="427"/>
    </row>
    <row r="11" spans="1:13" x14ac:dyDescent="0.25">
      <c r="A11" s="428"/>
      <c r="B11" s="453"/>
      <c r="C11" s="428"/>
      <c r="D11" s="445" t="s">
        <v>18</v>
      </c>
      <c r="E11" s="446">
        <f t="shared" ref="E11:F14" si="2">E16+E21+E26</f>
        <v>0</v>
      </c>
      <c r="F11" s="446">
        <f t="shared" si="2"/>
        <v>0</v>
      </c>
      <c r="G11" s="447">
        <f t="shared" si="1"/>
        <v>0</v>
      </c>
      <c r="H11" s="454"/>
      <c r="I11" s="448"/>
      <c r="J11" s="448"/>
      <c r="K11" s="448"/>
      <c r="L11" s="432"/>
      <c r="M11" s="432"/>
    </row>
    <row r="12" spans="1:13" x14ac:dyDescent="0.25">
      <c r="A12" s="428"/>
      <c r="B12" s="453"/>
      <c r="C12" s="428"/>
      <c r="D12" s="445" t="s">
        <v>19</v>
      </c>
      <c r="E12" s="446">
        <f t="shared" si="2"/>
        <v>0</v>
      </c>
      <c r="F12" s="446">
        <f t="shared" si="2"/>
        <v>0</v>
      </c>
      <c r="G12" s="447">
        <f t="shared" si="1"/>
        <v>0</v>
      </c>
      <c r="H12" s="454"/>
      <c r="I12" s="448"/>
      <c r="J12" s="448"/>
      <c r="K12" s="448"/>
      <c r="L12" s="432"/>
      <c r="M12" s="432"/>
    </row>
    <row r="13" spans="1:13" x14ac:dyDescent="0.25">
      <c r="A13" s="428"/>
      <c r="B13" s="453"/>
      <c r="C13" s="428"/>
      <c r="D13" s="445" t="s">
        <v>20</v>
      </c>
      <c r="E13" s="446">
        <v>0</v>
      </c>
      <c r="F13" s="446">
        <v>0</v>
      </c>
      <c r="G13" s="447">
        <f t="shared" si="1"/>
        <v>0</v>
      </c>
      <c r="H13" s="454"/>
      <c r="I13" s="448"/>
      <c r="J13" s="448"/>
      <c r="K13" s="448"/>
      <c r="L13" s="432"/>
      <c r="M13" s="432"/>
    </row>
    <row r="14" spans="1:13" x14ac:dyDescent="0.25">
      <c r="A14" s="428"/>
      <c r="B14" s="456"/>
      <c r="C14" s="428"/>
      <c r="D14" s="445" t="s">
        <v>21</v>
      </c>
      <c r="E14" s="446">
        <f t="shared" si="2"/>
        <v>0</v>
      </c>
      <c r="F14" s="446">
        <f t="shared" si="2"/>
        <v>0</v>
      </c>
      <c r="G14" s="447">
        <f t="shared" si="1"/>
        <v>0</v>
      </c>
      <c r="H14" s="457"/>
      <c r="I14" s="458"/>
      <c r="J14" s="458"/>
      <c r="K14" s="458"/>
      <c r="L14" s="432"/>
      <c r="M14" s="438"/>
    </row>
    <row r="15" spans="1:13" x14ac:dyDescent="0.25">
      <c r="A15" s="428" t="s">
        <v>53</v>
      </c>
      <c r="B15" s="449" t="s">
        <v>471</v>
      </c>
      <c r="C15" s="427">
        <v>2021</v>
      </c>
      <c r="D15" s="440" t="s">
        <v>16</v>
      </c>
      <c r="E15" s="450">
        <f>SUM(E16:E19)</f>
        <v>0</v>
      </c>
      <c r="F15" s="450">
        <f>SUM(F16:F19)</f>
        <v>0</v>
      </c>
      <c r="G15" s="442">
        <f t="shared" si="1"/>
        <v>0</v>
      </c>
      <c r="H15" s="451" t="s">
        <v>470</v>
      </c>
      <c r="I15" s="443">
        <v>100</v>
      </c>
      <c r="J15" s="443">
        <v>50</v>
      </c>
      <c r="K15" s="443">
        <v>50</v>
      </c>
      <c r="L15" s="432"/>
      <c r="M15" s="427"/>
    </row>
    <row r="16" spans="1:13" x14ac:dyDescent="0.25">
      <c r="A16" s="428"/>
      <c r="B16" s="453"/>
      <c r="C16" s="432"/>
      <c r="D16" s="445" t="s">
        <v>18</v>
      </c>
      <c r="E16" s="446">
        <v>0</v>
      </c>
      <c r="F16" s="446">
        <v>0</v>
      </c>
      <c r="G16" s="447">
        <f t="shared" si="1"/>
        <v>0</v>
      </c>
      <c r="H16" s="454"/>
      <c r="I16" s="448"/>
      <c r="J16" s="448"/>
      <c r="K16" s="448"/>
      <c r="L16" s="432"/>
      <c r="M16" s="432"/>
    </row>
    <row r="17" spans="1:13" x14ac:dyDescent="0.25">
      <c r="A17" s="428"/>
      <c r="B17" s="453"/>
      <c r="C17" s="432"/>
      <c r="D17" s="445" t="s">
        <v>19</v>
      </c>
      <c r="E17" s="446">
        <v>0</v>
      </c>
      <c r="F17" s="446">
        <v>0</v>
      </c>
      <c r="G17" s="447">
        <f t="shared" si="1"/>
        <v>0</v>
      </c>
      <c r="H17" s="454"/>
      <c r="I17" s="448"/>
      <c r="J17" s="448"/>
      <c r="K17" s="448"/>
      <c r="L17" s="432"/>
      <c r="M17" s="432"/>
    </row>
    <row r="18" spans="1:13" x14ac:dyDescent="0.25">
      <c r="A18" s="428"/>
      <c r="B18" s="453"/>
      <c r="C18" s="432"/>
      <c r="D18" s="445" t="s">
        <v>20</v>
      </c>
      <c r="E18" s="446">
        <v>0</v>
      </c>
      <c r="F18" s="446">
        <v>0</v>
      </c>
      <c r="G18" s="447">
        <f t="shared" si="1"/>
        <v>0</v>
      </c>
      <c r="H18" s="454"/>
      <c r="I18" s="448"/>
      <c r="J18" s="448"/>
      <c r="K18" s="448"/>
      <c r="L18" s="432"/>
      <c r="M18" s="432"/>
    </row>
    <row r="19" spans="1:13" x14ac:dyDescent="0.25">
      <c r="A19" s="428"/>
      <c r="B19" s="456"/>
      <c r="C19" s="432"/>
      <c r="D19" s="445" t="s">
        <v>21</v>
      </c>
      <c r="E19" s="446">
        <v>0</v>
      </c>
      <c r="F19" s="446">
        <v>0</v>
      </c>
      <c r="G19" s="447">
        <f t="shared" si="1"/>
        <v>0</v>
      </c>
      <c r="H19" s="457"/>
      <c r="I19" s="458"/>
      <c r="J19" s="458"/>
      <c r="K19" s="458"/>
      <c r="L19" s="432"/>
      <c r="M19" s="438"/>
    </row>
    <row r="20" spans="1:13" x14ac:dyDescent="0.25">
      <c r="A20" s="427">
        <v>2</v>
      </c>
      <c r="B20" s="449" t="s">
        <v>472</v>
      </c>
      <c r="C20" s="428">
        <v>2021</v>
      </c>
      <c r="D20" s="440" t="s">
        <v>16</v>
      </c>
      <c r="E20" s="464">
        <v>400</v>
      </c>
      <c r="F20" s="450">
        <f>SUM(F21:F24)</f>
        <v>0</v>
      </c>
      <c r="G20" s="465">
        <f t="shared" si="1"/>
        <v>0</v>
      </c>
      <c r="H20" s="451" t="s">
        <v>470</v>
      </c>
      <c r="I20" s="443">
        <v>100</v>
      </c>
      <c r="J20" s="443">
        <v>0</v>
      </c>
      <c r="K20" s="443">
        <v>0</v>
      </c>
      <c r="L20" s="432"/>
      <c r="M20" s="466"/>
    </row>
    <row r="21" spans="1:13" x14ac:dyDescent="0.25">
      <c r="A21" s="432"/>
      <c r="B21" s="453"/>
      <c r="C21" s="428"/>
      <c r="D21" s="445" t="s">
        <v>18</v>
      </c>
      <c r="E21" s="467">
        <v>0</v>
      </c>
      <c r="F21" s="467">
        <v>0</v>
      </c>
      <c r="G21" s="468">
        <f t="shared" si="1"/>
        <v>0</v>
      </c>
      <c r="H21" s="454"/>
      <c r="I21" s="448"/>
      <c r="J21" s="448"/>
      <c r="K21" s="448"/>
      <c r="L21" s="432"/>
      <c r="M21" s="469"/>
    </row>
    <row r="22" spans="1:13" x14ac:dyDescent="0.25">
      <c r="A22" s="432"/>
      <c r="B22" s="453"/>
      <c r="C22" s="428"/>
      <c r="D22" s="445" t="s">
        <v>19</v>
      </c>
      <c r="E22" s="467">
        <v>0</v>
      </c>
      <c r="F22" s="467">
        <v>0</v>
      </c>
      <c r="G22" s="468">
        <f t="shared" si="1"/>
        <v>0</v>
      </c>
      <c r="H22" s="454"/>
      <c r="I22" s="448"/>
      <c r="J22" s="448"/>
      <c r="K22" s="448"/>
      <c r="L22" s="432"/>
      <c r="M22" s="469"/>
    </row>
    <row r="23" spans="1:13" x14ac:dyDescent="0.25">
      <c r="A23" s="432"/>
      <c r="B23" s="453"/>
      <c r="C23" s="428"/>
      <c r="D23" s="445" t="s">
        <v>20</v>
      </c>
      <c r="E23" s="467">
        <v>400</v>
      </c>
      <c r="F23" s="467">
        <v>0</v>
      </c>
      <c r="G23" s="468">
        <f t="shared" si="1"/>
        <v>0</v>
      </c>
      <c r="H23" s="454"/>
      <c r="I23" s="448"/>
      <c r="J23" s="448"/>
      <c r="K23" s="448"/>
      <c r="L23" s="432"/>
      <c r="M23" s="469"/>
    </row>
    <row r="24" spans="1:13" x14ac:dyDescent="0.25">
      <c r="A24" s="438"/>
      <c r="B24" s="456"/>
      <c r="C24" s="428"/>
      <c r="D24" s="445" t="s">
        <v>21</v>
      </c>
      <c r="E24" s="467">
        <v>0</v>
      </c>
      <c r="F24" s="467">
        <v>0</v>
      </c>
      <c r="G24" s="468">
        <f t="shared" si="1"/>
        <v>0</v>
      </c>
      <c r="H24" s="457"/>
      <c r="I24" s="458"/>
      <c r="J24" s="458"/>
      <c r="K24" s="458"/>
      <c r="L24" s="432"/>
      <c r="M24" s="470"/>
    </row>
    <row r="25" spans="1:13" x14ac:dyDescent="0.25">
      <c r="A25" s="427" t="s">
        <v>197</v>
      </c>
      <c r="B25" s="449" t="s">
        <v>473</v>
      </c>
      <c r="C25" s="427">
        <v>2021</v>
      </c>
      <c r="D25" s="440" t="s">
        <v>16</v>
      </c>
      <c r="E25" s="450">
        <v>0</v>
      </c>
      <c r="F25" s="450">
        <f>SUM(F26:F29)</f>
        <v>0</v>
      </c>
      <c r="G25" s="465">
        <f t="shared" si="1"/>
        <v>0</v>
      </c>
      <c r="H25" s="451" t="s">
        <v>470</v>
      </c>
      <c r="I25" s="443">
        <v>100</v>
      </c>
      <c r="J25" s="443">
        <v>0</v>
      </c>
      <c r="K25" s="443">
        <v>0</v>
      </c>
      <c r="L25" s="432"/>
      <c r="M25" s="466"/>
    </row>
    <row r="26" spans="1:13" x14ac:dyDescent="0.25">
      <c r="A26" s="432"/>
      <c r="B26" s="453"/>
      <c r="C26" s="432"/>
      <c r="D26" s="445" t="s">
        <v>18</v>
      </c>
      <c r="E26" s="467">
        <v>0</v>
      </c>
      <c r="F26" s="467">
        <v>0</v>
      </c>
      <c r="G26" s="468">
        <f t="shared" si="1"/>
        <v>0</v>
      </c>
      <c r="H26" s="454"/>
      <c r="I26" s="448"/>
      <c r="J26" s="448"/>
      <c r="K26" s="448"/>
      <c r="L26" s="432"/>
      <c r="M26" s="469"/>
    </row>
    <row r="27" spans="1:13" x14ac:dyDescent="0.25">
      <c r="A27" s="432"/>
      <c r="B27" s="453"/>
      <c r="C27" s="432"/>
      <c r="D27" s="445" t="s">
        <v>19</v>
      </c>
      <c r="E27" s="467">
        <v>0</v>
      </c>
      <c r="F27" s="467">
        <v>0</v>
      </c>
      <c r="G27" s="468">
        <f t="shared" si="1"/>
        <v>0</v>
      </c>
      <c r="H27" s="454"/>
      <c r="I27" s="448"/>
      <c r="J27" s="448"/>
      <c r="K27" s="448"/>
      <c r="L27" s="432"/>
      <c r="M27" s="469"/>
    </row>
    <row r="28" spans="1:13" x14ac:dyDescent="0.25">
      <c r="A28" s="432"/>
      <c r="B28" s="453"/>
      <c r="C28" s="432"/>
      <c r="D28" s="445" t="s">
        <v>20</v>
      </c>
      <c r="E28" s="467">
        <v>0</v>
      </c>
      <c r="F28" s="467">
        <v>0</v>
      </c>
      <c r="G28" s="468">
        <f t="shared" si="1"/>
        <v>0</v>
      </c>
      <c r="H28" s="454"/>
      <c r="I28" s="448"/>
      <c r="J28" s="448"/>
      <c r="K28" s="448"/>
      <c r="L28" s="432"/>
      <c r="M28" s="469"/>
    </row>
    <row r="29" spans="1:13" x14ac:dyDescent="0.25">
      <c r="A29" s="438"/>
      <c r="B29" s="456"/>
      <c r="C29" s="438"/>
      <c r="D29" s="445" t="s">
        <v>21</v>
      </c>
      <c r="E29" s="467">
        <v>0</v>
      </c>
      <c r="F29" s="467">
        <v>0</v>
      </c>
      <c r="G29" s="468">
        <f t="shared" si="1"/>
        <v>0</v>
      </c>
      <c r="H29" s="457"/>
      <c r="I29" s="458"/>
      <c r="J29" s="458"/>
      <c r="K29" s="458"/>
      <c r="L29" s="438"/>
      <c r="M29" s="470"/>
    </row>
    <row r="30" spans="1:13" x14ac:dyDescent="0.25">
      <c r="A30" s="461"/>
      <c r="B30" s="462"/>
      <c r="C30" s="462"/>
      <c r="D30" s="463"/>
      <c r="E30" s="425"/>
      <c r="F30" s="425"/>
      <c r="G30" s="425"/>
      <c r="H30" s="426"/>
      <c r="I30" s="426"/>
      <c r="J30" s="426"/>
      <c r="K30" s="426"/>
      <c r="L30" s="462"/>
      <c r="M30" s="462"/>
    </row>
    <row r="34" spans="2:12" ht="26.25" x14ac:dyDescent="0.25">
      <c r="B34" s="471" t="s">
        <v>474</v>
      </c>
      <c r="G34" s="472" t="s">
        <v>475</v>
      </c>
      <c r="H34" s="472"/>
      <c r="L34" s="473">
        <v>44396</v>
      </c>
    </row>
  </sheetData>
  <mergeCells count="50">
    <mergeCell ref="G34:H34"/>
    <mergeCell ref="K20:K24"/>
    <mergeCell ref="M20:M24"/>
    <mergeCell ref="A25:A29"/>
    <mergeCell ref="B25:B29"/>
    <mergeCell ref="C25:C29"/>
    <mergeCell ref="H25:H29"/>
    <mergeCell ref="I25:I29"/>
    <mergeCell ref="J25:J29"/>
    <mergeCell ref="K25:K29"/>
    <mergeCell ref="M25:M29"/>
    <mergeCell ref="A20:A24"/>
    <mergeCell ref="B20:B24"/>
    <mergeCell ref="C20:C24"/>
    <mergeCell ref="H20:H24"/>
    <mergeCell ref="I20:I24"/>
    <mergeCell ref="J20:J24"/>
    <mergeCell ref="M10:M14"/>
    <mergeCell ref="A15:A19"/>
    <mergeCell ref="B15:B19"/>
    <mergeCell ref="C15:C19"/>
    <mergeCell ref="H15:H19"/>
    <mergeCell ref="I15:I19"/>
    <mergeCell ref="J15:J19"/>
    <mergeCell ref="K15:K19"/>
    <mergeCell ref="M15:M19"/>
    <mergeCell ref="K5:K9"/>
    <mergeCell ref="L5:L29"/>
    <mergeCell ref="M5:M9"/>
    <mergeCell ref="A10:A14"/>
    <mergeCell ref="B10:B14"/>
    <mergeCell ref="C10:C14"/>
    <mergeCell ref="H10:H14"/>
    <mergeCell ref="I10:I14"/>
    <mergeCell ref="J10:J14"/>
    <mergeCell ref="K10:K14"/>
    <mergeCell ref="A5:A9"/>
    <mergeCell ref="B5:B9"/>
    <mergeCell ref="C5:C9"/>
    <mergeCell ref="H5:H9"/>
    <mergeCell ref="I5:I9"/>
    <mergeCell ref="J5:J9"/>
    <mergeCell ref="A1:M1"/>
    <mergeCell ref="A3:A4"/>
    <mergeCell ref="B3:B4"/>
    <mergeCell ref="C3:C4"/>
    <mergeCell ref="D3:G3"/>
    <mergeCell ref="H3:K3"/>
    <mergeCell ref="L3:L4"/>
    <mergeCell ref="M3:M4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65FB3-34C7-482B-BFA0-131F8AD8AB68}">
  <sheetPr>
    <tabColor theme="2" tint="-0.749992370372631"/>
  </sheetPr>
  <dimension ref="A1:M17"/>
  <sheetViews>
    <sheetView workbookViewId="0">
      <selection activeCell="D23" sqref="D23"/>
    </sheetView>
  </sheetViews>
  <sheetFormatPr defaultRowHeight="15" x14ac:dyDescent="0.25"/>
  <cols>
    <col min="1" max="1" width="2.85546875" style="421" customWidth="1"/>
    <col min="2" max="2" width="37.5703125" style="421" customWidth="1"/>
    <col min="3" max="16384" width="9.140625" style="421"/>
  </cols>
  <sheetData>
    <row r="1" spans="1:13" x14ac:dyDescent="0.25">
      <c r="A1" s="420" t="s">
        <v>458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</row>
    <row r="2" spans="1:13" ht="13.5" customHeight="1" x14ac:dyDescent="0.25">
      <c r="A2" s="422"/>
      <c r="B2" s="423"/>
      <c r="C2" s="423"/>
      <c r="D2" s="424"/>
      <c r="E2" s="425"/>
      <c r="F2" s="425"/>
      <c r="G2" s="425"/>
      <c r="H2" s="426"/>
      <c r="I2" s="426"/>
      <c r="J2" s="426"/>
      <c r="K2" s="426"/>
      <c r="L2" s="423"/>
      <c r="M2" s="423"/>
    </row>
    <row r="3" spans="1:13" ht="38.25" customHeight="1" x14ac:dyDescent="0.25">
      <c r="A3" s="427" t="s">
        <v>1</v>
      </c>
      <c r="B3" s="427" t="s">
        <v>2</v>
      </c>
      <c r="C3" s="427" t="s">
        <v>3</v>
      </c>
      <c r="D3" s="428" t="s">
        <v>4</v>
      </c>
      <c r="E3" s="428"/>
      <c r="F3" s="428"/>
      <c r="G3" s="428"/>
      <c r="H3" s="429" t="s">
        <v>5</v>
      </c>
      <c r="I3" s="430"/>
      <c r="J3" s="430"/>
      <c r="K3" s="430"/>
      <c r="L3" s="431" t="s">
        <v>6</v>
      </c>
      <c r="M3" s="427" t="s">
        <v>7</v>
      </c>
    </row>
    <row r="4" spans="1:13" ht="72" x14ac:dyDescent="0.25">
      <c r="A4" s="432"/>
      <c r="B4" s="432"/>
      <c r="C4" s="432"/>
      <c r="D4" s="433" t="s">
        <v>8</v>
      </c>
      <c r="E4" s="434" t="s">
        <v>9</v>
      </c>
      <c r="F4" s="434" t="s">
        <v>10</v>
      </c>
      <c r="G4" s="434" t="s">
        <v>11</v>
      </c>
      <c r="H4" s="435" t="s">
        <v>12</v>
      </c>
      <c r="I4" s="436" t="s">
        <v>13</v>
      </c>
      <c r="J4" s="435" t="s">
        <v>14</v>
      </c>
      <c r="K4" s="435" t="s">
        <v>15</v>
      </c>
      <c r="L4" s="437"/>
      <c r="M4" s="438"/>
    </row>
    <row r="5" spans="1:13" x14ac:dyDescent="0.25">
      <c r="A5" s="427"/>
      <c r="B5" s="439" t="s">
        <v>464</v>
      </c>
      <c r="C5" s="427">
        <v>2021</v>
      </c>
      <c r="D5" s="440" t="s">
        <v>16</v>
      </c>
      <c r="E5" s="441">
        <v>12</v>
      </c>
      <c r="F5" s="441">
        <v>0</v>
      </c>
      <c r="G5" s="442">
        <v>0</v>
      </c>
      <c r="H5" s="443"/>
      <c r="I5" s="443"/>
      <c r="J5" s="443"/>
      <c r="K5" s="443">
        <v>0</v>
      </c>
      <c r="L5" s="427"/>
      <c r="M5" s="427"/>
    </row>
    <row r="6" spans="1:13" x14ac:dyDescent="0.25">
      <c r="A6" s="432"/>
      <c r="B6" s="444"/>
      <c r="C6" s="432"/>
      <c r="D6" s="445" t="s">
        <v>18</v>
      </c>
      <c r="E6" s="446">
        <f t="shared" ref="E6:F9" si="0">E11</f>
        <v>0</v>
      </c>
      <c r="F6" s="446">
        <f t="shared" si="0"/>
        <v>0</v>
      </c>
      <c r="G6" s="447">
        <f t="shared" ref="G6:G14" si="1">IF(F6&gt;0,(F6/E6)*100,0)</f>
        <v>0</v>
      </c>
      <c r="H6" s="448"/>
      <c r="I6" s="448"/>
      <c r="J6" s="448"/>
      <c r="K6" s="448"/>
      <c r="L6" s="432"/>
      <c r="M6" s="432"/>
    </row>
    <row r="7" spans="1:13" x14ac:dyDescent="0.25">
      <c r="A7" s="432"/>
      <c r="B7" s="444"/>
      <c r="C7" s="432"/>
      <c r="D7" s="445" t="s">
        <v>19</v>
      </c>
      <c r="E7" s="446">
        <f t="shared" si="0"/>
        <v>0</v>
      </c>
      <c r="F7" s="446">
        <f t="shared" si="0"/>
        <v>0</v>
      </c>
      <c r="G7" s="447">
        <f t="shared" si="1"/>
        <v>0</v>
      </c>
      <c r="H7" s="448"/>
      <c r="I7" s="448"/>
      <c r="J7" s="448"/>
      <c r="K7" s="448"/>
      <c r="L7" s="432"/>
      <c r="M7" s="432"/>
    </row>
    <row r="8" spans="1:13" x14ac:dyDescent="0.25">
      <c r="A8" s="432"/>
      <c r="B8" s="444"/>
      <c r="C8" s="432"/>
      <c r="D8" s="445" t="s">
        <v>20</v>
      </c>
      <c r="E8" s="446">
        <v>12</v>
      </c>
      <c r="F8" s="446">
        <v>0</v>
      </c>
      <c r="G8" s="447">
        <v>0</v>
      </c>
      <c r="H8" s="448"/>
      <c r="I8" s="448"/>
      <c r="J8" s="448"/>
      <c r="K8" s="448"/>
      <c r="L8" s="432"/>
      <c r="M8" s="432"/>
    </row>
    <row r="9" spans="1:13" ht="37.9" customHeight="1" x14ac:dyDescent="0.25">
      <c r="A9" s="432"/>
      <c r="B9" s="444"/>
      <c r="C9" s="432"/>
      <c r="D9" s="445" t="s">
        <v>21</v>
      </c>
      <c r="E9" s="446">
        <f t="shared" si="0"/>
        <v>0</v>
      </c>
      <c r="F9" s="446">
        <f t="shared" si="0"/>
        <v>0</v>
      </c>
      <c r="G9" s="447">
        <f t="shared" si="1"/>
        <v>0</v>
      </c>
      <c r="H9" s="448"/>
      <c r="I9" s="448"/>
      <c r="J9" s="448"/>
      <c r="K9" s="448"/>
      <c r="L9" s="432"/>
      <c r="M9" s="432"/>
    </row>
    <row r="10" spans="1:13" x14ac:dyDescent="0.25">
      <c r="A10" s="428">
        <v>1</v>
      </c>
      <c r="B10" s="449" t="s">
        <v>465</v>
      </c>
      <c r="C10" s="428"/>
      <c r="D10" s="440" t="s">
        <v>16</v>
      </c>
      <c r="E10" s="450">
        <v>12</v>
      </c>
      <c r="F10" s="450">
        <v>0</v>
      </c>
      <c r="G10" s="442">
        <v>0</v>
      </c>
      <c r="H10" s="451" t="s">
        <v>466</v>
      </c>
      <c r="I10" s="443">
        <v>1000</v>
      </c>
      <c r="J10" s="443">
        <v>0</v>
      </c>
      <c r="K10" s="443">
        <v>0</v>
      </c>
      <c r="L10" s="427"/>
      <c r="M10" s="427"/>
    </row>
    <row r="11" spans="1:13" x14ac:dyDescent="0.25">
      <c r="A11" s="428"/>
      <c r="B11" s="453"/>
      <c r="C11" s="428"/>
      <c r="D11" s="445" t="s">
        <v>18</v>
      </c>
      <c r="E11" s="446">
        <f>E16+E21+E26</f>
        <v>0</v>
      </c>
      <c r="F11" s="446">
        <f>F16+F21+F26</f>
        <v>0</v>
      </c>
      <c r="G11" s="447">
        <f t="shared" si="1"/>
        <v>0</v>
      </c>
      <c r="H11" s="454"/>
      <c r="I11" s="448"/>
      <c r="J11" s="448"/>
      <c r="K11" s="448"/>
      <c r="L11" s="432"/>
      <c r="M11" s="432"/>
    </row>
    <row r="12" spans="1:13" x14ac:dyDescent="0.25">
      <c r="A12" s="428"/>
      <c r="B12" s="453"/>
      <c r="C12" s="428"/>
      <c r="D12" s="445" t="s">
        <v>19</v>
      </c>
      <c r="E12" s="446">
        <f>E17+E22+E27</f>
        <v>0</v>
      </c>
      <c r="F12" s="446">
        <f>F17+F22+F27</f>
        <v>0</v>
      </c>
      <c r="G12" s="447">
        <f t="shared" si="1"/>
        <v>0</v>
      </c>
      <c r="H12" s="454"/>
      <c r="I12" s="448"/>
      <c r="J12" s="448"/>
      <c r="K12" s="448"/>
      <c r="L12" s="432"/>
      <c r="M12" s="432"/>
    </row>
    <row r="13" spans="1:13" x14ac:dyDescent="0.25">
      <c r="A13" s="428"/>
      <c r="B13" s="453"/>
      <c r="C13" s="428"/>
      <c r="D13" s="445" t="s">
        <v>20</v>
      </c>
      <c r="E13" s="446">
        <v>12</v>
      </c>
      <c r="F13" s="446">
        <v>0</v>
      </c>
      <c r="G13" s="447">
        <v>0</v>
      </c>
      <c r="H13" s="454"/>
      <c r="I13" s="448"/>
      <c r="J13" s="448"/>
      <c r="K13" s="448"/>
      <c r="L13" s="432"/>
      <c r="M13" s="432"/>
    </row>
    <row r="14" spans="1:13" x14ac:dyDescent="0.25">
      <c r="A14" s="428"/>
      <c r="B14" s="456"/>
      <c r="C14" s="428"/>
      <c r="D14" s="445" t="s">
        <v>21</v>
      </c>
      <c r="E14" s="446">
        <f>E19+E24+E29</f>
        <v>0</v>
      </c>
      <c r="F14" s="446">
        <f>F19+F24+F29</f>
        <v>0</v>
      </c>
      <c r="G14" s="447">
        <f t="shared" si="1"/>
        <v>0</v>
      </c>
      <c r="H14" s="457"/>
      <c r="I14" s="458"/>
      <c r="J14" s="458"/>
      <c r="K14" s="458"/>
      <c r="L14" s="438"/>
      <c r="M14" s="438"/>
    </row>
    <row r="17" spans="2:10" x14ac:dyDescent="0.25">
      <c r="B17" s="421" t="s">
        <v>462</v>
      </c>
      <c r="J17" s="421" t="s">
        <v>463</v>
      </c>
    </row>
  </sheetData>
  <mergeCells count="26">
    <mergeCell ref="L10:L14"/>
    <mergeCell ref="M10:M14"/>
    <mergeCell ref="K5:K9"/>
    <mergeCell ref="L5:L9"/>
    <mergeCell ref="M5:M9"/>
    <mergeCell ref="A10:A14"/>
    <mergeCell ref="B10:B14"/>
    <mergeCell ref="C10:C14"/>
    <mergeCell ref="H10:H14"/>
    <mergeCell ref="I10:I14"/>
    <mergeCell ref="J10:J14"/>
    <mergeCell ref="K10:K14"/>
    <mergeCell ref="A5:A9"/>
    <mergeCell ref="B5:B9"/>
    <mergeCell ref="C5:C9"/>
    <mergeCell ref="H5:H9"/>
    <mergeCell ref="I5:I9"/>
    <mergeCell ref="J5:J9"/>
    <mergeCell ref="A1:M1"/>
    <mergeCell ref="A3:A4"/>
    <mergeCell ref="B3:B4"/>
    <mergeCell ref="C3:C4"/>
    <mergeCell ref="D3:G3"/>
    <mergeCell ref="H3:K3"/>
    <mergeCell ref="L3:L4"/>
    <mergeCell ref="M3:M4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41"/>
  <sheetViews>
    <sheetView workbookViewId="0">
      <selection activeCell="F19" sqref="F19"/>
    </sheetView>
  </sheetViews>
  <sheetFormatPr defaultRowHeight="15" x14ac:dyDescent="0.25"/>
  <cols>
    <col min="2" max="2" width="32.42578125" customWidth="1"/>
    <col min="5" max="5" width="16.5703125" customWidth="1"/>
    <col min="6" max="6" width="12.85546875" customWidth="1"/>
    <col min="8" max="8" width="11.7109375" customWidth="1"/>
    <col min="9" max="9" width="8.28515625" customWidth="1"/>
    <col min="11" max="11" width="8" customWidth="1"/>
    <col min="12" max="12" width="33.7109375" customWidth="1"/>
    <col min="13" max="13" width="12" customWidth="1"/>
  </cols>
  <sheetData>
    <row r="1" spans="1:13" ht="33.200000000000003" customHeight="1" x14ac:dyDescent="0.25">
      <c r="A1" s="396" t="s">
        <v>78</v>
      </c>
      <c r="B1" s="396"/>
      <c r="C1" s="396"/>
      <c r="D1" s="396"/>
      <c r="E1" s="396"/>
      <c r="F1" s="396"/>
      <c r="G1" s="396"/>
      <c r="H1" s="396"/>
      <c r="I1" s="396"/>
      <c r="J1" s="396"/>
      <c r="K1" s="396"/>
      <c r="L1" s="396"/>
      <c r="M1" s="396"/>
    </row>
    <row r="2" spans="1:13" x14ac:dyDescent="0.25">
      <c r="A2" s="17"/>
      <c r="B2" s="2"/>
      <c r="C2" s="2"/>
      <c r="D2" s="3"/>
      <c r="E2" s="18"/>
      <c r="F2" s="18"/>
      <c r="G2" s="18"/>
      <c r="H2" s="4"/>
      <c r="I2" s="4"/>
      <c r="J2" s="4"/>
      <c r="K2" s="4"/>
      <c r="L2" s="397" t="s">
        <v>32</v>
      </c>
      <c r="M2" s="397"/>
    </row>
    <row r="3" spans="1:13" ht="41.1" customHeight="1" x14ac:dyDescent="0.25">
      <c r="A3" s="225" t="s">
        <v>1</v>
      </c>
      <c r="B3" s="226" t="s">
        <v>2</v>
      </c>
      <c r="C3" s="226" t="s">
        <v>3</v>
      </c>
      <c r="D3" s="227" t="s">
        <v>33</v>
      </c>
      <c r="E3" s="227"/>
      <c r="F3" s="227"/>
      <c r="G3" s="227"/>
      <c r="H3" s="228" t="s">
        <v>5</v>
      </c>
      <c r="I3" s="228"/>
      <c r="J3" s="228"/>
      <c r="K3" s="228"/>
      <c r="L3" s="229" t="s">
        <v>6</v>
      </c>
      <c r="M3" s="227" t="s">
        <v>7</v>
      </c>
    </row>
    <row r="4" spans="1:13" ht="72" x14ac:dyDescent="0.25">
      <c r="A4" s="225"/>
      <c r="B4" s="226"/>
      <c r="C4" s="226"/>
      <c r="D4" s="5" t="s">
        <v>8</v>
      </c>
      <c r="E4" s="19" t="s">
        <v>9</v>
      </c>
      <c r="F4" s="19" t="s">
        <v>10</v>
      </c>
      <c r="G4" s="19" t="s">
        <v>11</v>
      </c>
      <c r="H4" s="7" t="s">
        <v>12</v>
      </c>
      <c r="I4" s="8" t="s">
        <v>13</v>
      </c>
      <c r="J4" s="7" t="s">
        <v>14</v>
      </c>
      <c r="K4" s="7" t="s">
        <v>15</v>
      </c>
      <c r="L4" s="229"/>
      <c r="M4" s="227"/>
    </row>
    <row r="5" spans="1:13" ht="15.75" customHeight="1" x14ac:dyDescent="0.25">
      <c r="A5" s="398"/>
      <c r="B5" s="400" t="s">
        <v>67</v>
      </c>
      <c r="C5" s="403">
        <v>2021</v>
      </c>
      <c r="D5" s="21" t="s">
        <v>16</v>
      </c>
      <c r="E5" s="22">
        <f>E6+E7+E8+E9</f>
        <v>21804275</v>
      </c>
      <c r="F5" s="22">
        <f>F6+F7+F8+F9</f>
        <v>0</v>
      </c>
      <c r="G5" s="23">
        <f t="shared" ref="G5:G39" si="0">IF(F5&gt;0,(F5/E5)*100,0)</f>
        <v>0</v>
      </c>
      <c r="H5" s="410"/>
      <c r="I5" s="411"/>
      <c r="J5" s="411"/>
      <c r="K5" s="412"/>
      <c r="L5" s="403" t="s">
        <v>34</v>
      </c>
      <c r="M5" s="407"/>
    </row>
    <row r="6" spans="1:13" x14ac:dyDescent="0.25">
      <c r="A6" s="398"/>
      <c r="B6" s="401"/>
      <c r="C6" s="403"/>
      <c r="D6" s="20" t="s">
        <v>18</v>
      </c>
      <c r="E6" s="24">
        <f t="shared" ref="E6:F9" si="1">E11+E26+E31</f>
        <v>20595761.25</v>
      </c>
      <c r="F6" s="24">
        <f t="shared" si="1"/>
        <v>0</v>
      </c>
      <c r="G6" s="25">
        <f t="shared" si="0"/>
        <v>0</v>
      </c>
      <c r="H6" s="413"/>
      <c r="I6" s="414"/>
      <c r="J6" s="414"/>
      <c r="K6" s="415"/>
      <c r="L6" s="403"/>
      <c r="M6" s="408"/>
    </row>
    <row r="7" spans="1:13" x14ac:dyDescent="0.25">
      <c r="A7" s="398"/>
      <c r="B7" s="401"/>
      <c r="C7" s="403"/>
      <c r="D7" s="20" t="s">
        <v>19</v>
      </c>
      <c r="E7" s="24">
        <f t="shared" si="1"/>
        <v>0</v>
      </c>
      <c r="F7" s="24">
        <f t="shared" si="1"/>
        <v>0</v>
      </c>
      <c r="G7" s="25">
        <f t="shared" si="0"/>
        <v>0</v>
      </c>
      <c r="H7" s="413"/>
      <c r="I7" s="414"/>
      <c r="J7" s="414"/>
      <c r="K7" s="415"/>
      <c r="L7" s="403"/>
      <c r="M7" s="408"/>
    </row>
    <row r="8" spans="1:13" x14ac:dyDescent="0.25">
      <c r="A8" s="398"/>
      <c r="B8" s="401"/>
      <c r="C8" s="403"/>
      <c r="D8" s="20" t="s">
        <v>20</v>
      </c>
      <c r="E8" s="24">
        <f t="shared" si="1"/>
        <v>1135213.75</v>
      </c>
      <c r="F8" s="24">
        <f t="shared" si="1"/>
        <v>0</v>
      </c>
      <c r="G8" s="25">
        <f t="shared" si="0"/>
        <v>0</v>
      </c>
      <c r="H8" s="413"/>
      <c r="I8" s="414"/>
      <c r="J8" s="414"/>
      <c r="K8" s="415"/>
      <c r="L8" s="403"/>
      <c r="M8" s="408"/>
    </row>
    <row r="9" spans="1:13" ht="24" customHeight="1" x14ac:dyDescent="0.25">
      <c r="A9" s="398"/>
      <c r="B9" s="402"/>
      <c r="C9" s="403"/>
      <c r="D9" s="20" t="s">
        <v>21</v>
      </c>
      <c r="E9" s="24">
        <f t="shared" si="1"/>
        <v>73300</v>
      </c>
      <c r="F9" s="24">
        <f t="shared" si="1"/>
        <v>0</v>
      </c>
      <c r="G9" s="25">
        <f t="shared" si="0"/>
        <v>0</v>
      </c>
      <c r="H9" s="416"/>
      <c r="I9" s="417"/>
      <c r="J9" s="417"/>
      <c r="K9" s="418"/>
      <c r="L9" s="403"/>
      <c r="M9" s="408"/>
    </row>
    <row r="10" spans="1:13" ht="15.75" customHeight="1" x14ac:dyDescent="0.25">
      <c r="A10" s="398">
        <v>1</v>
      </c>
      <c r="B10" s="399" t="s">
        <v>68</v>
      </c>
      <c r="C10" s="403"/>
      <c r="D10" s="21" t="s">
        <v>16</v>
      </c>
      <c r="E10" s="26">
        <f>E11+E12+E13+E14</f>
        <v>21504275</v>
      </c>
      <c r="F10" s="26">
        <f>F11+F12+F13+F14</f>
        <v>0</v>
      </c>
      <c r="G10" s="25">
        <f t="shared" si="0"/>
        <v>0</v>
      </c>
      <c r="H10" s="410"/>
      <c r="I10" s="411"/>
      <c r="J10" s="411"/>
      <c r="K10" s="412"/>
      <c r="L10" s="403"/>
      <c r="M10" s="408"/>
    </row>
    <row r="11" spans="1:13" x14ac:dyDescent="0.25">
      <c r="A11" s="398"/>
      <c r="B11" s="399"/>
      <c r="C11" s="403"/>
      <c r="D11" s="20" t="s">
        <v>18</v>
      </c>
      <c r="E11" s="24">
        <f>E16+E21</f>
        <v>20429061.25</v>
      </c>
      <c r="F11" s="24">
        <f>F16+F21</f>
        <v>0</v>
      </c>
      <c r="G11" s="25">
        <f t="shared" si="0"/>
        <v>0</v>
      </c>
      <c r="H11" s="413"/>
      <c r="I11" s="414"/>
      <c r="J11" s="414"/>
      <c r="K11" s="415"/>
      <c r="L11" s="403"/>
      <c r="M11" s="408"/>
    </row>
    <row r="12" spans="1:13" x14ac:dyDescent="0.25">
      <c r="A12" s="398"/>
      <c r="B12" s="399"/>
      <c r="C12" s="403"/>
      <c r="D12" s="20" t="s">
        <v>19</v>
      </c>
      <c r="E12" s="24">
        <f t="shared" ref="E12:F14" si="2">E17+E22</f>
        <v>0</v>
      </c>
      <c r="F12" s="24">
        <f t="shared" si="2"/>
        <v>0</v>
      </c>
      <c r="G12" s="25">
        <f t="shared" si="0"/>
        <v>0</v>
      </c>
      <c r="H12" s="413"/>
      <c r="I12" s="414"/>
      <c r="J12" s="414"/>
      <c r="K12" s="415"/>
      <c r="L12" s="403"/>
      <c r="M12" s="408"/>
    </row>
    <row r="13" spans="1:13" x14ac:dyDescent="0.25">
      <c r="A13" s="398"/>
      <c r="B13" s="399"/>
      <c r="C13" s="403"/>
      <c r="D13" s="20" t="s">
        <v>20</v>
      </c>
      <c r="E13" s="24">
        <f t="shared" si="2"/>
        <v>1075213.75</v>
      </c>
      <c r="F13" s="24">
        <f t="shared" si="2"/>
        <v>0</v>
      </c>
      <c r="G13" s="25">
        <f t="shared" si="0"/>
        <v>0</v>
      </c>
      <c r="H13" s="413"/>
      <c r="I13" s="414"/>
      <c r="J13" s="414"/>
      <c r="K13" s="415"/>
      <c r="L13" s="403"/>
      <c r="M13" s="408"/>
    </row>
    <row r="14" spans="1:13" x14ac:dyDescent="0.25">
      <c r="A14" s="398"/>
      <c r="B14" s="399"/>
      <c r="C14" s="403"/>
      <c r="D14" s="20" t="s">
        <v>21</v>
      </c>
      <c r="E14" s="24">
        <f t="shared" si="2"/>
        <v>0</v>
      </c>
      <c r="F14" s="24">
        <f t="shared" si="2"/>
        <v>0</v>
      </c>
      <c r="G14" s="25">
        <f t="shared" si="0"/>
        <v>0</v>
      </c>
      <c r="H14" s="416"/>
      <c r="I14" s="417"/>
      <c r="J14" s="417"/>
      <c r="K14" s="418"/>
      <c r="L14" s="403"/>
      <c r="M14" s="408"/>
    </row>
    <row r="15" spans="1:13" ht="15.75" customHeight="1" x14ac:dyDescent="0.25">
      <c r="A15" s="398"/>
      <c r="B15" s="404" t="s">
        <v>71</v>
      </c>
      <c r="C15" s="403"/>
      <c r="D15" s="21" t="s">
        <v>16</v>
      </c>
      <c r="E15" s="26">
        <f>E16+E17+E18+E19</f>
        <v>13221980.449999999</v>
      </c>
      <c r="F15" s="26">
        <f>F16+F17+F18+F19</f>
        <v>0</v>
      </c>
      <c r="G15" s="23">
        <f t="shared" si="0"/>
        <v>0</v>
      </c>
      <c r="H15" s="403" t="s">
        <v>35</v>
      </c>
      <c r="I15" s="406">
        <v>1</v>
      </c>
      <c r="J15" s="406">
        <v>0</v>
      </c>
      <c r="K15" s="419">
        <v>0</v>
      </c>
      <c r="L15" s="403"/>
      <c r="M15" s="408"/>
    </row>
    <row r="16" spans="1:13" x14ac:dyDescent="0.25">
      <c r="A16" s="398"/>
      <c r="B16" s="404"/>
      <c r="C16" s="403"/>
      <c r="D16" s="20" t="s">
        <v>18</v>
      </c>
      <c r="E16" s="24">
        <v>12560881.43</v>
      </c>
      <c r="F16" s="24">
        <v>0</v>
      </c>
      <c r="G16" s="25">
        <f t="shared" si="0"/>
        <v>0</v>
      </c>
      <c r="H16" s="403"/>
      <c r="I16" s="403"/>
      <c r="J16" s="406"/>
      <c r="K16" s="419"/>
      <c r="L16" s="403"/>
      <c r="M16" s="408"/>
    </row>
    <row r="17" spans="1:13" x14ac:dyDescent="0.25">
      <c r="A17" s="398"/>
      <c r="B17" s="404"/>
      <c r="C17" s="403"/>
      <c r="D17" s="20" t="s">
        <v>19</v>
      </c>
      <c r="E17" s="24">
        <v>0</v>
      </c>
      <c r="F17" s="24">
        <v>0</v>
      </c>
      <c r="G17" s="25">
        <f t="shared" si="0"/>
        <v>0</v>
      </c>
      <c r="H17" s="403"/>
      <c r="I17" s="403"/>
      <c r="J17" s="406"/>
      <c r="K17" s="419"/>
      <c r="L17" s="403"/>
      <c r="M17" s="408"/>
    </row>
    <row r="18" spans="1:13" x14ac:dyDescent="0.25">
      <c r="A18" s="398"/>
      <c r="B18" s="404"/>
      <c r="C18" s="403"/>
      <c r="D18" s="20" t="s">
        <v>20</v>
      </c>
      <c r="E18" s="24">
        <v>661099.02</v>
      </c>
      <c r="F18" s="24">
        <v>0</v>
      </c>
      <c r="G18" s="25">
        <f t="shared" si="0"/>
        <v>0</v>
      </c>
      <c r="H18" s="403"/>
      <c r="I18" s="403"/>
      <c r="J18" s="406"/>
      <c r="K18" s="419"/>
      <c r="L18" s="403"/>
      <c r="M18" s="408"/>
    </row>
    <row r="19" spans="1:13" x14ac:dyDescent="0.25">
      <c r="A19" s="398"/>
      <c r="B19" s="404"/>
      <c r="C19" s="403"/>
      <c r="D19" s="20" t="s">
        <v>21</v>
      </c>
      <c r="E19" s="24">
        <v>0</v>
      </c>
      <c r="F19" s="24">
        <v>0</v>
      </c>
      <c r="G19" s="25">
        <f t="shared" si="0"/>
        <v>0</v>
      </c>
      <c r="H19" s="403"/>
      <c r="I19" s="403"/>
      <c r="J19" s="406"/>
      <c r="K19" s="419"/>
      <c r="L19" s="403"/>
      <c r="M19" s="408"/>
    </row>
    <row r="20" spans="1:13" ht="15.75" customHeight="1" x14ac:dyDescent="0.25">
      <c r="A20" s="398"/>
      <c r="B20" s="404" t="s">
        <v>72</v>
      </c>
      <c r="C20" s="403"/>
      <c r="D20" s="21" t="s">
        <v>16</v>
      </c>
      <c r="E20" s="26">
        <f>E21+E22+E23+E24</f>
        <v>8282294.5500000007</v>
      </c>
      <c r="F20" s="26">
        <f>F21+F22+F23+F24</f>
        <v>0</v>
      </c>
      <c r="G20" s="23">
        <f t="shared" si="0"/>
        <v>0</v>
      </c>
      <c r="H20" s="403" t="s">
        <v>35</v>
      </c>
      <c r="I20" s="406">
        <v>1</v>
      </c>
      <c r="J20" s="406">
        <v>0</v>
      </c>
      <c r="K20" s="419">
        <v>0</v>
      </c>
      <c r="L20" s="403"/>
      <c r="M20" s="408"/>
    </row>
    <row r="21" spans="1:13" x14ac:dyDescent="0.25">
      <c r="A21" s="398"/>
      <c r="B21" s="404"/>
      <c r="C21" s="403"/>
      <c r="D21" s="20" t="s">
        <v>18</v>
      </c>
      <c r="E21" s="24">
        <v>7868179.8200000003</v>
      </c>
      <c r="F21" s="24">
        <v>0</v>
      </c>
      <c r="G21" s="25">
        <f t="shared" si="0"/>
        <v>0</v>
      </c>
      <c r="H21" s="403"/>
      <c r="I21" s="403"/>
      <c r="J21" s="406"/>
      <c r="K21" s="419"/>
      <c r="L21" s="403"/>
      <c r="M21" s="408"/>
    </row>
    <row r="22" spans="1:13" x14ac:dyDescent="0.25">
      <c r="A22" s="398"/>
      <c r="B22" s="404"/>
      <c r="C22" s="403"/>
      <c r="D22" s="20" t="s">
        <v>19</v>
      </c>
      <c r="E22" s="24">
        <v>0</v>
      </c>
      <c r="F22" s="24">
        <v>0</v>
      </c>
      <c r="G22" s="25">
        <f t="shared" si="0"/>
        <v>0</v>
      </c>
      <c r="H22" s="403"/>
      <c r="I22" s="403"/>
      <c r="J22" s="406"/>
      <c r="K22" s="419"/>
      <c r="L22" s="403"/>
      <c r="M22" s="408"/>
    </row>
    <row r="23" spans="1:13" x14ac:dyDescent="0.25">
      <c r="A23" s="398"/>
      <c r="B23" s="404"/>
      <c r="C23" s="403"/>
      <c r="D23" s="20" t="s">
        <v>20</v>
      </c>
      <c r="E23" s="24">
        <v>414114.73</v>
      </c>
      <c r="F23" s="24">
        <v>0</v>
      </c>
      <c r="G23" s="25">
        <f t="shared" si="0"/>
        <v>0</v>
      </c>
      <c r="H23" s="403"/>
      <c r="I23" s="403"/>
      <c r="J23" s="406"/>
      <c r="K23" s="419"/>
      <c r="L23" s="403"/>
      <c r="M23" s="408"/>
    </row>
    <row r="24" spans="1:13" x14ac:dyDescent="0.25">
      <c r="A24" s="398"/>
      <c r="B24" s="404"/>
      <c r="C24" s="403"/>
      <c r="D24" s="20" t="s">
        <v>21</v>
      </c>
      <c r="E24" s="24">
        <v>0</v>
      </c>
      <c r="F24" s="24">
        <v>0</v>
      </c>
      <c r="G24" s="25">
        <f t="shared" si="0"/>
        <v>0</v>
      </c>
      <c r="H24" s="403"/>
      <c r="I24" s="403"/>
      <c r="J24" s="406"/>
      <c r="K24" s="419"/>
      <c r="L24" s="403"/>
      <c r="M24" s="408"/>
    </row>
    <row r="25" spans="1:13" ht="15.75" customHeight="1" x14ac:dyDescent="0.25">
      <c r="A25" s="398">
        <v>2</v>
      </c>
      <c r="B25" s="399" t="s">
        <v>69</v>
      </c>
      <c r="C25" s="403"/>
      <c r="D25" s="21" t="s">
        <v>16</v>
      </c>
      <c r="E25" s="26">
        <f>E26+E27+E28+E29</f>
        <v>0</v>
      </c>
      <c r="F25" s="26">
        <f>F26+F27+F28+F29</f>
        <v>0</v>
      </c>
      <c r="G25" s="23">
        <f t="shared" si="0"/>
        <v>0</v>
      </c>
      <c r="H25" s="403" t="s">
        <v>36</v>
      </c>
      <c r="I25" s="406">
        <v>0</v>
      </c>
      <c r="J25" s="406">
        <v>0</v>
      </c>
      <c r="K25" s="419">
        <v>0</v>
      </c>
      <c r="L25" s="403"/>
      <c r="M25" s="408"/>
    </row>
    <row r="26" spans="1:13" x14ac:dyDescent="0.25">
      <c r="A26" s="398"/>
      <c r="B26" s="399"/>
      <c r="C26" s="403"/>
      <c r="D26" s="20" t="s">
        <v>18</v>
      </c>
      <c r="E26" s="24">
        <v>0</v>
      </c>
      <c r="F26" s="24">
        <v>0</v>
      </c>
      <c r="G26" s="25">
        <f t="shared" si="0"/>
        <v>0</v>
      </c>
      <c r="H26" s="403"/>
      <c r="I26" s="406"/>
      <c r="J26" s="406"/>
      <c r="K26" s="419"/>
      <c r="L26" s="403"/>
      <c r="M26" s="408"/>
    </row>
    <row r="27" spans="1:13" x14ac:dyDescent="0.25">
      <c r="A27" s="398"/>
      <c r="B27" s="399"/>
      <c r="C27" s="403"/>
      <c r="D27" s="20" t="s">
        <v>19</v>
      </c>
      <c r="E27" s="24">
        <v>0</v>
      </c>
      <c r="F27" s="24">
        <v>0</v>
      </c>
      <c r="G27" s="25">
        <f t="shared" si="0"/>
        <v>0</v>
      </c>
      <c r="H27" s="403"/>
      <c r="I27" s="406"/>
      <c r="J27" s="406"/>
      <c r="K27" s="419"/>
      <c r="L27" s="403"/>
      <c r="M27" s="408"/>
    </row>
    <row r="28" spans="1:13" x14ac:dyDescent="0.25">
      <c r="A28" s="398"/>
      <c r="B28" s="399"/>
      <c r="C28" s="403"/>
      <c r="D28" s="20" t="s">
        <v>20</v>
      </c>
      <c r="E28" s="24">
        <v>0</v>
      </c>
      <c r="F28" s="24">
        <v>0</v>
      </c>
      <c r="G28" s="25">
        <f t="shared" si="0"/>
        <v>0</v>
      </c>
      <c r="H28" s="403"/>
      <c r="I28" s="406"/>
      <c r="J28" s="406"/>
      <c r="K28" s="419"/>
      <c r="L28" s="403"/>
      <c r="M28" s="408"/>
    </row>
    <row r="29" spans="1:13" x14ac:dyDescent="0.25">
      <c r="A29" s="398"/>
      <c r="B29" s="399"/>
      <c r="C29" s="403"/>
      <c r="D29" s="20" t="s">
        <v>21</v>
      </c>
      <c r="E29" s="24">
        <v>0</v>
      </c>
      <c r="F29" s="24">
        <v>0</v>
      </c>
      <c r="G29" s="25">
        <f t="shared" si="0"/>
        <v>0</v>
      </c>
      <c r="H29" s="403"/>
      <c r="I29" s="406"/>
      <c r="J29" s="406"/>
      <c r="K29" s="419"/>
      <c r="L29" s="403"/>
      <c r="M29" s="408"/>
    </row>
    <row r="30" spans="1:13" ht="15.75" customHeight="1" x14ac:dyDescent="0.25">
      <c r="A30" s="398">
        <v>3</v>
      </c>
      <c r="B30" s="399" t="s">
        <v>70</v>
      </c>
      <c r="C30" s="403"/>
      <c r="D30" s="21" t="s">
        <v>16</v>
      </c>
      <c r="E30" s="26">
        <f>E31+E32+E33+E34</f>
        <v>300000</v>
      </c>
      <c r="F30" s="26">
        <f>F31+F32+F33+F34</f>
        <v>0</v>
      </c>
      <c r="G30" s="23">
        <f t="shared" si="0"/>
        <v>0</v>
      </c>
      <c r="H30" s="410"/>
      <c r="I30" s="411"/>
      <c r="J30" s="411"/>
      <c r="K30" s="412"/>
      <c r="L30" s="403"/>
      <c r="M30" s="408"/>
    </row>
    <row r="31" spans="1:13" x14ac:dyDescent="0.25">
      <c r="A31" s="398"/>
      <c r="B31" s="399"/>
      <c r="C31" s="403"/>
      <c r="D31" s="20" t="s">
        <v>18</v>
      </c>
      <c r="E31" s="24">
        <f t="shared" ref="E31:E34" si="3">E36</f>
        <v>166700</v>
      </c>
      <c r="F31" s="24">
        <f t="shared" ref="F31:F34" si="4">F36</f>
        <v>0</v>
      </c>
      <c r="G31" s="25">
        <f t="shared" si="0"/>
        <v>0</v>
      </c>
      <c r="H31" s="413"/>
      <c r="I31" s="414"/>
      <c r="J31" s="414"/>
      <c r="K31" s="415"/>
      <c r="L31" s="403"/>
      <c r="M31" s="408"/>
    </row>
    <row r="32" spans="1:13" x14ac:dyDescent="0.25">
      <c r="A32" s="398"/>
      <c r="B32" s="399"/>
      <c r="C32" s="403"/>
      <c r="D32" s="20" t="s">
        <v>19</v>
      </c>
      <c r="E32" s="24">
        <f t="shared" si="3"/>
        <v>0</v>
      </c>
      <c r="F32" s="24">
        <f t="shared" si="4"/>
        <v>0</v>
      </c>
      <c r="G32" s="25">
        <f t="shared" si="0"/>
        <v>0</v>
      </c>
      <c r="H32" s="413"/>
      <c r="I32" s="414"/>
      <c r="J32" s="414"/>
      <c r="K32" s="415"/>
      <c r="L32" s="403"/>
      <c r="M32" s="408"/>
    </row>
    <row r="33" spans="1:13" x14ac:dyDescent="0.25">
      <c r="A33" s="398"/>
      <c r="B33" s="399"/>
      <c r="C33" s="403"/>
      <c r="D33" s="20" t="s">
        <v>20</v>
      </c>
      <c r="E33" s="24">
        <f t="shared" si="3"/>
        <v>60000</v>
      </c>
      <c r="F33" s="24">
        <f t="shared" si="4"/>
        <v>0</v>
      </c>
      <c r="G33" s="25">
        <f t="shared" si="0"/>
        <v>0</v>
      </c>
      <c r="H33" s="413"/>
      <c r="I33" s="414"/>
      <c r="J33" s="414"/>
      <c r="K33" s="415"/>
      <c r="L33" s="403"/>
      <c r="M33" s="408"/>
    </row>
    <row r="34" spans="1:13" x14ac:dyDescent="0.25">
      <c r="A34" s="398"/>
      <c r="B34" s="399"/>
      <c r="C34" s="403"/>
      <c r="D34" s="20" t="s">
        <v>21</v>
      </c>
      <c r="E34" s="24">
        <f t="shared" si="3"/>
        <v>73300</v>
      </c>
      <c r="F34" s="24">
        <f t="shared" si="4"/>
        <v>0</v>
      </c>
      <c r="G34" s="25">
        <f t="shared" si="0"/>
        <v>0</v>
      </c>
      <c r="H34" s="416"/>
      <c r="I34" s="417"/>
      <c r="J34" s="417"/>
      <c r="K34" s="418"/>
      <c r="L34" s="403"/>
      <c r="M34" s="408"/>
    </row>
    <row r="35" spans="1:13" ht="15.75" customHeight="1" x14ac:dyDescent="0.25">
      <c r="A35" s="398" t="s">
        <v>74</v>
      </c>
      <c r="B35" s="405" t="s">
        <v>73</v>
      </c>
      <c r="C35" s="403"/>
      <c r="D35" s="21" t="s">
        <v>16</v>
      </c>
      <c r="E35" s="26">
        <f>E36+E37+E38+E39</f>
        <v>300000</v>
      </c>
      <c r="F35" s="26">
        <f>F36+F37+F38+F39</f>
        <v>0</v>
      </c>
      <c r="G35" s="23">
        <f t="shared" si="0"/>
        <v>0</v>
      </c>
      <c r="H35" s="406" t="s">
        <v>37</v>
      </c>
      <c r="I35" s="406">
        <v>1</v>
      </c>
      <c r="J35" s="406">
        <v>0</v>
      </c>
      <c r="K35" s="419">
        <f>J35/I35</f>
        <v>0</v>
      </c>
      <c r="L35" s="403"/>
      <c r="M35" s="408"/>
    </row>
    <row r="36" spans="1:13" x14ac:dyDescent="0.25">
      <c r="A36" s="398"/>
      <c r="B36" s="405"/>
      <c r="C36" s="403"/>
      <c r="D36" s="20" t="s">
        <v>18</v>
      </c>
      <c r="E36" s="24">
        <v>166700</v>
      </c>
      <c r="F36" s="24">
        <v>0</v>
      </c>
      <c r="G36" s="25">
        <f t="shared" si="0"/>
        <v>0</v>
      </c>
      <c r="H36" s="406"/>
      <c r="I36" s="406"/>
      <c r="J36" s="406"/>
      <c r="K36" s="406"/>
      <c r="L36" s="403"/>
      <c r="M36" s="408"/>
    </row>
    <row r="37" spans="1:13" x14ac:dyDescent="0.25">
      <c r="A37" s="398"/>
      <c r="B37" s="405"/>
      <c r="C37" s="403"/>
      <c r="D37" s="20" t="s">
        <v>19</v>
      </c>
      <c r="E37" s="24">
        <v>0</v>
      </c>
      <c r="F37" s="24">
        <v>0</v>
      </c>
      <c r="G37" s="25">
        <f t="shared" si="0"/>
        <v>0</v>
      </c>
      <c r="H37" s="406"/>
      <c r="I37" s="406"/>
      <c r="J37" s="406"/>
      <c r="K37" s="406"/>
      <c r="L37" s="403"/>
      <c r="M37" s="408"/>
    </row>
    <row r="38" spans="1:13" x14ac:dyDescent="0.25">
      <c r="A38" s="398"/>
      <c r="B38" s="405"/>
      <c r="C38" s="403"/>
      <c r="D38" s="20" t="s">
        <v>20</v>
      </c>
      <c r="E38" s="24">
        <v>60000</v>
      </c>
      <c r="F38" s="24">
        <v>0</v>
      </c>
      <c r="G38" s="25">
        <f t="shared" si="0"/>
        <v>0</v>
      </c>
      <c r="H38" s="406"/>
      <c r="I38" s="406"/>
      <c r="J38" s="406"/>
      <c r="K38" s="406"/>
      <c r="L38" s="403"/>
      <c r="M38" s="408"/>
    </row>
    <row r="39" spans="1:13" ht="40.35" customHeight="1" x14ac:dyDescent="0.25">
      <c r="A39" s="398"/>
      <c r="B39" s="405"/>
      <c r="C39" s="403"/>
      <c r="D39" s="20" t="s">
        <v>21</v>
      </c>
      <c r="E39" s="24">
        <v>73300</v>
      </c>
      <c r="F39" s="24">
        <v>0</v>
      </c>
      <c r="G39" s="25">
        <f t="shared" si="0"/>
        <v>0</v>
      </c>
      <c r="H39" s="406"/>
      <c r="I39" s="406"/>
      <c r="J39" s="406"/>
      <c r="K39" s="406"/>
      <c r="L39" s="403"/>
      <c r="M39" s="409"/>
    </row>
    <row r="41" spans="1:13" ht="44.25" customHeight="1" x14ac:dyDescent="0.25">
      <c r="B41" s="238" t="s">
        <v>38</v>
      </c>
      <c r="C41" s="238"/>
      <c r="D41" s="238"/>
      <c r="E41" s="238"/>
      <c r="F41" s="238"/>
      <c r="G41" s="238"/>
      <c r="J41" s="239" t="s">
        <v>24</v>
      </c>
      <c r="K41" s="239"/>
      <c r="L41" s="239"/>
    </row>
  </sheetData>
  <sheetProtection selectLockedCells="1" selectUnlockedCells="1"/>
  <mergeCells count="46">
    <mergeCell ref="M5:M39"/>
    <mergeCell ref="H30:K34"/>
    <mergeCell ref="B41:G41"/>
    <mergeCell ref="J41:L41"/>
    <mergeCell ref="K35:K39"/>
    <mergeCell ref="K25:K29"/>
    <mergeCell ref="L5:L39"/>
    <mergeCell ref="H35:H39"/>
    <mergeCell ref="I35:I39"/>
    <mergeCell ref="J35:J39"/>
    <mergeCell ref="H10:K14"/>
    <mergeCell ref="H5:K9"/>
    <mergeCell ref="J25:J29"/>
    <mergeCell ref="K15:K19"/>
    <mergeCell ref="K20:K24"/>
    <mergeCell ref="H25:H29"/>
    <mergeCell ref="I25:I29"/>
    <mergeCell ref="J15:J19"/>
    <mergeCell ref="H20:H24"/>
    <mergeCell ref="I20:I24"/>
    <mergeCell ref="J20:J24"/>
    <mergeCell ref="H15:H19"/>
    <mergeCell ref="I15:I19"/>
    <mergeCell ref="A10:A14"/>
    <mergeCell ref="B10:B14"/>
    <mergeCell ref="A5:A9"/>
    <mergeCell ref="B5:B9"/>
    <mergeCell ref="C5:C39"/>
    <mergeCell ref="A15:A24"/>
    <mergeCell ref="B20:B24"/>
    <mergeCell ref="B15:B19"/>
    <mergeCell ref="A30:A34"/>
    <mergeCell ref="B30:B34"/>
    <mergeCell ref="A35:A39"/>
    <mergeCell ref="B35:B39"/>
    <mergeCell ref="A25:A29"/>
    <mergeCell ref="B25:B29"/>
    <mergeCell ref="A1:M1"/>
    <mergeCell ref="L2:M2"/>
    <mergeCell ref="A3:A4"/>
    <mergeCell ref="B3:B4"/>
    <mergeCell ref="C3:C4"/>
    <mergeCell ref="D3:G3"/>
    <mergeCell ref="H3:K3"/>
    <mergeCell ref="L3:L4"/>
    <mergeCell ref="M3:M4"/>
  </mergeCells>
  <pageMargins left="0.18611111111111112" right="0.13819444444444445" top="0.17499999999999999" bottom="0.17499999999999999" header="0.51180555555555551" footer="0.51180555555555551"/>
  <pageSetup paperSize="9" scale="90"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2</vt:i4>
      </vt:variant>
    </vt:vector>
  </HeadingPairs>
  <TitlesOfParts>
    <vt:vector size="19" baseType="lpstr">
      <vt:lpstr>Программа №1</vt:lpstr>
      <vt:lpstr>Программа  №4</vt:lpstr>
      <vt:lpstr>Программа № 5</vt:lpstr>
      <vt:lpstr>Программа № 6</vt:lpstr>
      <vt:lpstr>Программа № 10</vt:lpstr>
      <vt:lpstr>Программа № 7</vt:lpstr>
      <vt:lpstr>Программа №8</vt:lpstr>
      <vt:lpstr>Программа № 9</vt:lpstr>
      <vt:lpstr>Программа №10</vt:lpstr>
      <vt:lpstr>Программа № 11</vt:lpstr>
      <vt:lpstr>Программа № 12</vt:lpstr>
      <vt:lpstr>Программа №13</vt:lpstr>
      <vt:lpstr>Программа №14 общая</vt:lpstr>
      <vt:lpstr>Программа №15</vt:lpstr>
      <vt:lpstr>Программа №16</vt:lpstr>
      <vt:lpstr>Программа № 17</vt:lpstr>
      <vt:lpstr>Программа №18</vt:lpstr>
      <vt:lpstr>'Программа № 12'!Область_печати</vt:lpstr>
      <vt:lpstr>'Программа №1'!Область_печати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TKorabeinikova</dc:creator>
  <cp:lastModifiedBy>uef-polezhaeva</cp:lastModifiedBy>
  <cp:lastPrinted>2021-07-08T09:03:17Z</cp:lastPrinted>
  <dcterms:created xsi:type="dcterms:W3CDTF">2021-01-18T07:52:10Z</dcterms:created>
  <dcterms:modified xsi:type="dcterms:W3CDTF">2021-07-21T09:21:33Z</dcterms:modified>
</cp:coreProperties>
</file>