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ДЕЛА экономиста\ОТЧЕТЫ КВАРТАЛ\ОТЧЕТЫ ПО ПРОГРАММАМ ежеквартально\2020\отчеты на сайт 2 квартал\"/>
    </mc:Choice>
  </mc:AlternateContent>
  <xr:revisionPtr revIDLastSave="0" documentId="13_ncr:1_{040A56AB-706E-4D76-9088-E7798FC8624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рограммы №1" sheetId="15" r:id="rId1"/>
    <sheet name="Программа  №4" sheetId="4" r:id="rId2"/>
    <sheet name="Программа №5" sheetId="5" r:id="rId3"/>
    <sheet name="Программа № 6" sheetId="8" r:id="rId4"/>
    <sheet name="Программа №7" sheetId="1" r:id="rId5"/>
    <sheet name="Программа №9" sheetId="6" r:id="rId6"/>
    <sheet name="Программа №10" sheetId="10" r:id="rId7"/>
    <sheet name="Программа №11 " sheetId="7" r:id="rId8"/>
    <sheet name="Программа №12" sheetId="2" r:id="rId9"/>
    <sheet name="Программа №13" sheetId="11" r:id="rId10"/>
    <sheet name="Программа №14" sheetId="14" r:id="rId11"/>
    <sheet name="Программа №15" sheetId="3" r:id="rId12"/>
    <sheet name="Программа №16" sheetId="12" r:id="rId13"/>
    <sheet name="Программа № 17" sheetId="13" r:id="rId14"/>
    <sheet name="Программа №18" sheetId="9" r:id="rId15"/>
  </sheets>
  <definedNames>
    <definedName name="_xlnm.Print_Area" localSheetId="8">'Программа №12'!$A$1:$M$156</definedName>
    <definedName name="_xlnm.Print_Area" localSheetId="0">'Программы №1'!$A$1:$Q$388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92" i="15" l="1"/>
  <c r="F389" i="15"/>
  <c r="G389" i="15" s="1"/>
  <c r="E389" i="15"/>
  <c r="K384" i="15"/>
  <c r="F384" i="15"/>
  <c r="E384" i="15"/>
  <c r="K379" i="15"/>
  <c r="F379" i="15"/>
  <c r="E379" i="15"/>
  <c r="G377" i="15"/>
  <c r="K374" i="15"/>
  <c r="G374" i="15"/>
  <c r="F374" i="15"/>
  <c r="E374" i="15"/>
  <c r="K369" i="15"/>
  <c r="F369" i="15"/>
  <c r="E369" i="15"/>
  <c r="K364" i="15"/>
  <c r="F364" i="15"/>
  <c r="G364" i="15" s="1"/>
  <c r="E364" i="15"/>
  <c r="F359" i="15"/>
  <c r="E359" i="15"/>
  <c r="G357" i="15"/>
  <c r="F354" i="15"/>
  <c r="G354" i="15" s="1"/>
  <c r="E354" i="15"/>
  <c r="G352" i="15"/>
  <c r="F352" i="15"/>
  <c r="E352" i="15"/>
  <c r="F350" i="15"/>
  <c r="F349" i="15" s="1"/>
  <c r="E350" i="15"/>
  <c r="E349" i="15" s="1"/>
  <c r="F344" i="15"/>
  <c r="E344" i="15"/>
  <c r="F339" i="15"/>
  <c r="E339" i="15"/>
  <c r="K334" i="15"/>
  <c r="F334" i="15"/>
  <c r="E334" i="15"/>
  <c r="K329" i="15"/>
  <c r="F329" i="15"/>
  <c r="E329" i="15"/>
  <c r="E327" i="15"/>
  <c r="F325" i="15"/>
  <c r="F324" i="15" s="1"/>
  <c r="E325" i="15"/>
  <c r="E324" i="15" s="1"/>
  <c r="G322" i="15"/>
  <c r="K319" i="15"/>
  <c r="F319" i="15"/>
  <c r="G319" i="15" s="1"/>
  <c r="E319" i="15"/>
  <c r="G317" i="15"/>
  <c r="K314" i="15"/>
  <c r="F314" i="15"/>
  <c r="G314" i="15" s="1"/>
  <c r="E314" i="15"/>
  <c r="G312" i="15"/>
  <c r="K309" i="15"/>
  <c r="F309" i="15"/>
  <c r="G309" i="15" s="1"/>
  <c r="E309" i="15"/>
  <c r="K307" i="15"/>
  <c r="G307" i="15"/>
  <c r="K304" i="15"/>
  <c r="F304" i="15"/>
  <c r="G304" i="15" s="1"/>
  <c r="E304" i="15"/>
  <c r="G302" i="15"/>
  <c r="K299" i="15"/>
  <c r="F299" i="15"/>
  <c r="G299" i="15" s="1"/>
  <c r="E299" i="15"/>
  <c r="E297" i="15"/>
  <c r="G297" i="15" s="1"/>
  <c r="F294" i="15"/>
  <c r="K289" i="15"/>
  <c r="F289" i="15"/>
  <c r="E289" i="15"/>
  <c r="K284" i="15"/>
  <c r="F284" i="15"/>
  <c r="E284" i="15"/>
  <c r="K279" i="15"/>
  <c r="F279" i="15"/>
  <c r="E279" i="15"/>
  <c r="F277" i="15"/>
  <c r="F274" i="15" s="1"/>
  <c r="E277" i="15"/>
  <c r="E274" i="15" s="1"/>
  <c r="K269" i="15"/>
  <c r="F269" i="15"/>
  <c r="E269" i="15"/>
  <c r="G267" i="15"/>
  <c r="K264" i="15"/>
  <c r="G264" i="15"/>
  <c r="F264" i="15"/>
  <c r="E264" i="15"/>
  <c r="E262" i="15"/>
  <c r="E247" i="15" s="1"/>
  <c r="F259" i="15"/>
  <c r="K254" i="15"/>
  <c r="F254" i="15"/>
  <c r="E254" i="15"/>
  <c r="G252" i="15"/>
  <c r="K249" i="15"/>
  <c r="F249" i="15"/>
  <c r="G249" i="15" s="1"/>
  <c r="E249" i="15"/>
  <c r="F246" i="15"/>
  <c r="E246" i="15"/>
  <c r="F239" i="15"/>
  <c r="E239" i="15"/>
  <c r="F234" i="15"/>
  <c r="E234" i="15"/>
  <c r="G232" i="15"/>
  <c r="K229" i="15"/>
  <c r="G229" i="15"/>
  <c r="F229" i="15"/>
  <c r="E229" i="15"/>
  <c r="E227" i="15"/>
  <c r="G227" i="15" s="1"/>
  <c r="F225" i="15"/>
  <c r="E225" i="15"/>
  <c r="E224" i="15" s="1"/>
  <c r="F224" i="15"/>
  <c r="G224" i="15" s="1"/>
  <c r="G222" i="15"/>
  <c r="K219" i="15"/>
  <c r="G219" i="15"/>
  <c r="F219" i="15"/>
  <c r="E219" i="15"/>
  <c r="G217" i="15"/>
  <c r="G215" i="15"/>
  <c r="G214" i="15" s="1"/>
  <c r="F214" i="15"/>
  <c r="E214" i="15"/>
  <c r="G212" i="15"/>
  <c r="F209" i="15"/>
  <c r="G209" i="15" s="1"/>
  <c r="E209" i="15"/>
  <c r="G207" i="15"/>
  <c r="K204" i="15"/>
  <c r="F204" i="15"/>
  <c r="G204" i="15" s="1"/>
  <c r="E204" i="15"/>
  <c r="K202" i="15"/>
  <c r="G201" i="15"/>
  <c r="K198" i="15"/>
  <c r="G198" i="15"/>
  <c r="F198" i="15"/>
  <c r="E198" i="15"/>
  <c r="G196" i="15"/>
  <c r="G193" i="15"/>
  <c r="F193" i="15"/>
  <c r="E193" i="15"/>
  <c r="F192" i="15"/>
  <c r="E192" i="15"/>
  <c r="F191" i="15"/>
  <c r="F190" i="15"/>
  <c r="E190" i="15"/>
  <c r="F189" i="15"/>
  <c r="F188" i="15" s="1"/>
  <c r="E189" i="15"/>
  <c r="G186" i="15"/>
  <c r="K183" i="15"/>
  <c r="F183" i="15"/>
  <c r="G183" i="15" s="1"/>
  <c r="E183" i="15"/>
  <c r="G181" i="15"/>
  <c r="G179" i="15"/>
  <c r="K178" i="15"/>
  <c r="F178" i="15"/>
  <c r="G178" i="15" s="1"/>
  <c r="E178" i="15"/>
  <c r="F177" i="15"/>
  <c r="E177" i="15"/>
  <c r="G176" i="15"/>
  <c r="E176" i="15"/>
  <c r="F175" i="15"/>
  <c r="E175" i="15"/>
  <c r="G174" i="15"/>
  <c r="E174" i="15"/>
  <c r="F173" i="15"/>
  <c r="G173" i="15" s="1"/>
  <c r="E173" i="15"/>
  <c r="G171" i="15"/>
  <c r="F168" i="15"/>
  <c r="G168" i="15" s="1"/>
  <c r="E168" i="15"/>
  <c r="G166" i="15"/>
  <c r="G164" i="15"/>
  <c r="F163" i="15"/>
  <c r="G163" i="15" s="1"/>
  <c r="E163" i="15"/>
  <c r="F162" i="15"/>
  <c r="E162" i="15"/>
  <c r="G161" i="15"/>
  <c r="F161" i="15"/>
  <c r="E161" i="15"/>
  <c r="F160" i="15"/>
  <c r="F158" i="15" s="1"/>
  <c r="E160" i="15"/>
  <c r="F159" i="15"/>
  <c r="E159" i="15"/>
  <c r="G159" i="15" s="1"/>
  <c r="G157" i="15"/>
  <c r="G156" i="15"/>
  <c r="G155" i="15"/>
  <c r="G154" i="15"/>
  <c r="F153" i="15"/>
  <c r="G153" i="15" s="1"/>
  <c r="E153" i="15"/>
  <c r="G152" i="15"/>
  <c r="G151" i="15"/>
  <c r="G150" i="15"/>
  <c r="G149" i="15"/>
  <c r="F148" i="15"/>
  <c r="G148" i="15" s="1"/>
  <c r="E148" i="15"/>
  <c r="F146" i="15"/>
  <c r="E146" i="15"/>
  <c r="G146" i="15" s="1"/>
  <c r="G144" i="15"/>
  <c r="F144" i="15"/>
  <c r="E144" i="15"/>
  <c r="F143" i="15"/>
  <c r="G141" i="15"/>
  <c r="G139" i="15"/>
  <c r="G138" i="15"/>
  <c r="F138" i="15"/>
  <c r="E138" i="15"/>
  <c r="K136" i="15"/>
  <c r="G136" i="15"/>
  <c r="E136" i="15"/>
  <c r="K135" i="15"/>
  <c r="F134" i="15"/>
  <c r="E134" i="15"/>
  <c r="E13" i="15" s="1"/>
  <c r="K133" i="15"/>
  <c r="F133" i="15"/>
  <c r="G129" i="15"/>
  <c r="F128" i="15"/>
  <c r="G128" i="15" s="1"/>
  <c r="E128" i="15"/>
  <c r="F123" i="15"/>
  <c r="E123" i="15"/>
  <c r="F118" i="15"/>
  <c r="E118" i="15"/>
  <c r="F113" i="15"/>
  <c r="E113" i="15"/>
  <c r="G109" i="15"/>
  <c r="G108" i="15"/>
  <c r="F108" i="15"/>
  <c r="E108" i="15"/>
  <c r="G104" i="15"/>
  <c r="G103" i="15"/>
  <c r="F103" i="15"/>
  <c r="E103" i="15"/>
  <c r="F99" i="15"/>
  <c r="F13" i="15" s="1"/>
  <c r="E99" i="15"/>
  <c r="E98" i="15"/>
  <c r="G96" i="15"/>
  <c r="F93" i="15"/>
  <c r="G93" i="15" s="1"/>
  <c r="E93" i="15"/>
  <c r="G91" i="15"/>
  <c r="F88" i="15"/>
  <c r="G88" i="15" s="1"/>
  <c r="E88" i="15"/>
  <c r="G85" i="15"/>
  <c r="F82" i="15"/>
  <c r="G82" i="15" s="1"/>
  <c r="E82" i="15"/>
  <c r="G80" i="15"/>
  <c r="G78" i="15"/>
  <c r="K77" i="15"/>
  <c r="K72" i="15"/>
  <c r="F72" i="15"/>
  <c r="E72" i="15"/>
  <c r="G72" i="15" s="1"/>
  <c r="G70" i="15"/>
  <c r="K67" i="15"/>
  <c r="F67" i="15"/>
  <c r="G67" i="15" s="1"/>
  <c r="E67" i="15"/>
  <c r="G65" i="15"/>
  <c r="F62" i="15"/>
  <c r="G62" i="15" s="1"/>
  <c r="E62" i="15"/>
  <c r="F57" i="15"/>
  <c r="E57" i="15"/>
  <c r="F55" i="15"/>
  <c r="G55" i="15" s="1"/>
  <c r="E55" i="15"/>
  <c r="E52" i="15"/>
  <c r="K47" i="15"/>
  <c r="F47" i="15"/>
  <c r="E47" i="15"/>
  <c r="K42" i="15"/>
  <c r="F42" i="15"/>
  <c r="E42" i="15"/>
  <c r="K37" i="15"/>
  <c r="F37" i="15"/>
  <c r="E37" i="15"/>
  <c r="G35" i="15"/>
  <c r="K32" i="15"/>
  <c r="G32" i="15"/>
  <c r="F32" i="15"/>
  <c r="E32" i="15"/>
  <c r="F27" i="15"/>
  <c r="E27" i="15"/>
  <c r="G25" i="15"/>
  <c r="G23" i="15"/>
  <c r="K22" i="15"/>
  <c r="G22" i="15"/>
  <c r="F22" i="15"/>
  <c r="E22" i="15"/>
  <c r="G20" i="15"/>
  <c r="G18" i="15"/>
  <c r="K17" i="15"/>
  <c r="F17" i="15"/>
  <c r="G17" i="15" s="1"/>
  <c r="E17" i="15"/>
  <c r="F16" i="15"/>
  <c r="E16" i="15"/>
  <c r="F15" i="15"/>
  <c r="E15" i="15"/>
  <c r="F14" i="15"/>
  <c r="E14" i="15"/>
  <c r="F11" i="15"/>
  <c r="E11" i="15"/>
  <c r="F9" i="15"/>
  <c r="E9" i="15"/>
  <c r="G13" i="15" l="1"/>
  <c r="F8" i="15"/>
  <c r="F12" i="15"/>
  <c r="E12" i="15"/>
  <c r="G158" i="15"/>
  <c r="G191" i="15"/>
  <c r="F10" i="15"/>
  <c r="G10" i="15" s="1"/>
  <c r="G349" i="15"/>
  <c r="G133" i="15"/>
  <c r="E133" i="15"/>
  <c r="F98" i="15"/>
  <c r="G98" i="15" s="1"/>
  <c r="G99" i="15"/>
  <c r="E191" i="15"/>
  <c r="E10" i="15" s="1"/>
  <c r="E259" i="15"/>
  <c r="G259" i="15" s="1"/>
  <c r="G262" i="15"/>
  <c r="G15" i="15"/>
  <c r="F52" i="15"/>
  <c r="G52" i="15" s="1"/>
  <c r="E158" i="15"/>
  <c r="E245" i="15"/>
  <c r="E244" i="15" s="1"/>
  <c r="E143" i="15"/>
  <c r="G143" i="15" s="1"/>
  <c r="F245" i="15"/>
  <c r="F247" i="15"/>
  <c r="G247" i="15" s="1"/>
  <c r="E294" i="15"/>
  <c r="G294" i="15" s="1"/>
  <c r="F5" i="14"/>
  <c r="E4" i="14"/>
  <c r="E5" i="14"/>
  <c r="E24" i="14"/>
  <c r="G24" i="14" s="1"/>
  <c r="F39" i="14"/>
  <c r="G39" i="14" s="1"/>
  <c r="E39" i="14"/>
  <c r="G38" i="14"/>
  <c r="G37" i="14"/>
  <c r="G36" i="14"/>
  <c r="G35" i="14"/>
  <c r="F34" i="14"/>
  <c r="E34" i="14"/>
  <c r="G33" i="14"/>
  <c r="G32" i="14"/>
  <c r="G31" i="14"/>
  <c r="G30" i="14"/>
  <c r="F29" i="14"/>
  <c r="G29" i="14" s="1"/>
  <c r="E29" i="14"/>
  <c r="G28" i="14"/>
  <c r="G27" i="14"/>
  <c r="G26" i="14"/>
  <c r="G25" i="14"/>
  <c r="F24" i="14"/>
  <c r="G23" i="14"/>
  <c r="G22" i="14"/>
  <c r="G21" i="14"/>
  <c r="G20" i="14"/>
  <c r="F19" i="14"/>
  <c r="E19" i="14"/>
  <c r="G18" i="14"/>
  <c r="G17" i="14"/>
  <c r="G16" i="14"/>
  <c r="G15" i="14"/>
  <c r="F14" i="14"/>
  <c r="G14" i="14" s="1"/>
  <c r="E14" i="14"/>
  <c r="G13" i="14"/>
  <c r="G12" i="14"/>
  <c r="G11" i="14"/>
  <c r="G10" i="14"/>
  <c r="F9" i="14"/>
  <c r="G9" i="14" s="1"/>
  <c r="E9" i="14"/>
  <c r="G8" i="14"/>
  <c r="F8" i="14"/>
  <c r="E8" i="14"/>
  <c r="F7" i="14"/>
  <c r="E7" i="14"/>
  <c r="F6" i="14"/>
  <c r="G6" i="14" s="1"/>
  <c r="E6" i="14"/>
  <c r="G8" i="15" l="1"/>
  <c r="F7" i="15"/>
  <c r="G7" i="15" s="1"/>
  <c r="E8" i="15"/>
  <c r="E7" i="15" s="1"/>
  <c r="F244" i="15"/>
  <c r="G244" i="15" s="1"/>
  <c r="E188" i="15"/>
  <c r="G188" i="15" s="1"/>
  <c r="G12" i="15"/>
  <c r="G5" i="14"/>
  <c r="F4" i="14"/>
  <c r="G7" i="14"/>
  <c r="G34" i="14"/>
  <c r="G19" i="14"/>
  <c r="G4" i="14"/>
  <c r="F14" i="13"/>
  <c r="G14" i="13" s="1"/>
  <c r="E14" i="13"/>
  <c r="G13" i="13"/>
  <c r="F12" i="13"/>
  <c r="G12" i="13" s="1"/>
  <c r="E12" i="13"/>
  <c r="E7" i="13" s="1"/>
  <c r="G11" i="13"/>
  <c r="F11" i="13"/>
  <c r="E11" i="13"/>
  <c r="E10" i="13" s="1"/>
  <c r="F10" i="13"/>
  <c r="G10" i="13" s="1"/>
  <c r="F9" i="13"/>
  <c r="G9" i="13" s="1"/>
  <c r="E9" i="13"/>
  <c r="F8" i="13"/>
  <c r="G8" i="13" s="1"/>
  <c r="E8" i="13"/>
  <c r="F6" i="13"/>
  <c r="G29" i="12"/>
  <c r="G28" i="12"/>
  <c r="G27" i="12"/>
  <c r="G26" i="12"/>
  <c r="F25" i="12"/>
  <c r="G25" i="12" s="1"/>
  <c r="E25" i="12"/>
  <c r="G24" i="12"/>
  <c r="F23" i="12"/>
  <c r="G23" i="12" s="1"/>
  <c r="E23" i="12"/>
  <c r="E8" i="12" s="1"/>
  <c r="G22" i="12"/>
  <c r="G21" i="12"/>
  <c r="F20" i="12"/>
  <c r="G20" i="12" s="1"/>
  <c r="E20" i="12"/>
  <c r="G19" i="12"/>
  <c r="G18" i="12"/>
  <c r="G17" i="12"/>
  <c r="G16" i="12"/>
  <c r="F15" i="12"/>
  <c r="G15" i="12" s="1"/>
  <c r="E15" i="12"/>
  <c r="G14" i="12"/>
  <c r="F14" i="12"/>
  <c r="E14" i="12"/>
  <c r="G13" i="12"/>
  <c r="G12" i="12"/>
  <c r="F12" i="12"/>
  <c r="E12" i="12"/>
  <c r="F11" i="12"/>
  <c r="G11" i="12" s="1"/>
  <c r="E11" i="12"/>
  <c r="E10" i="12"/>
  <c r="E5" i="12" s="1"/>
  <c r="F9" i="12"/>
  <c r="G9" i="12" s="1"/>
  <c r="E9" i="12"/>
  <c r="G8" i="12"/>
  <c r="F8" i="12"/>
  <c r="F7" i="12"/>
  <c r="G7" i="12" s="1"/>
  <c r="E7" i="12"/>
  <c r="E6" i="12"/>
  <c r="G29" i="11"/>
  <c r="G28" i="11"/>
  <c r="G26" i="11"/>
  <c r="G25" i="11"/>
  <c r="F25" i="11"/>
  <c r="E25" i="11"/>
  <c r="G24" i="11"/>
  <c r="E24" i="11"/>
  <c r="E20" i="11" s="1"/>
  <c r="F23" i="11"/>
  <c r="E23" i="11"/>
  <c r="G23" i="11" s="1"/>
  <c r="G22" i="11"/>
  <c r="F22" i="11"/>
  <c r="E22" i="11"/>
  <c r="F21" i="11"/>
  <c r="G21" i="11" s="1"/>
  <c r="E21" i="11"/>
  <c r="G19" i="11"/>
  <c r="G18" i="11"/>
  <c r="G17" i="11"/>
  <c r="G16" i="11"/>
  <c r="F15" i="11"/>
  <c r="E15" i="11"/>
  <c r="F14" i="11"/>
  <c r="G14" i="11" s="1"/>
  <c r="E14" i="11"/>
  <c r="F13" i="11"/>
  <c r="E13" i="11"/>
  <c r="E10" i="11" s="1"/>
  <c r="G12" i="11"/>
  <c r="F12" i="11"/>
  <c r="E12" i="11"/>
  <c r="G11" i="11"/>
  <c r="F10" i="11"/>
  <c r="E9" i="11"/>
  <c r="F8" i="11"/>
  <c r="G8" i="11" s="1"/>
  <c r="E8" i="11"/>
  <c r="G7" i="11"/>
  <c r="F7" i="11"/>
  <c r="E7" i="11"/>
  <c r="F6" i="11"/>
  <c r="G6" i="11" s="1"/>
  <c r="E6" i="11"/>
  <c r="E5" i="11"/>
  <c r="G21" i="10"/>
  <c r="G20" i="10"/>
  <c r="G19" i="10"/>
  <c r="G18" i="10"/>
  <c r="G17" i="10"/>
  <c r="G16" i="10"/>
  <c r="G15" i="10"/>
  <c r="G14" i="10"/>
  <c r="K13" i="10"/>
  <c r="F13" i="10"/>
  <c r="G13" i="10" s="1"/>
  <c r="E13" i="10"/>
  <c r="G12" i="10"/>
  <c r="F12" i="10"/>
  <c r="E12" i="10"/>
  <c r="G11" i="10"/>
  <c r="G10" i="10"/>
  <c r="F10" i="10"/>
  <c r="E10" i="10"/>
  <c r="F9" i="10"/>
  <c r="G9" i="10" s="1"/>
  <c r="E9" i="10"/>
  <c r="E8" i="10"/>
  <c r="F5" i="13" l="1"/>
  <c r="G5" i="13" s="1"/>
  <c r="G6" i="13"/>
  <c r="E6" i="13"/>
  <c r="E5" i="13" s="1"/>
  <c r="F7" i="13"/>
  <c r="G7" i="13" s="1"/>
  <c r="F6" i="12"/>
  <c r="G6" i="12" s="1"/>
  <c r="F10" i="12"/>
  <c r="F9" i="11"/>
  <c r="G9" i="11" s="1"/>
  <c r="F20" i="11"/>
  <c r="G20" i="11" s="1"/>
  <c r="F8" i="10"/>
  <c r="G8" i="10" s="1"/>
  <c r="G28" i="9"/>
  <c r="G27" i="9"/>
  <c r="G26" i="9"/>
  <c r="E26" i="9"/>
  <c r="G25" i="9"/>
  <c r="G24" i="9"/>
  <c r="E24" i="9"/>
  <c r="E23" i="9" s="1"/>
  <c r="G23" i="9"/>
  <c r="F23" i="9"/>
  <c r="G22" i="9"/>
  <c r="G21" i="9"/>
  <c r="G20" i="9"/>
  <c r="G19" i="9"/>
  <c r="G18" i="9"/>
  <c r="G17" i="9"/>
  <c r="F17" i="9"/>
  <c r="E17" i="9"/>
  <c r="G16" i="9"/>
  <c r="G15" i="9"/>
  <c r="E15" i="9"/>
  <c r="F14" i="9"/>
  <c r="F8" i="9" s="1"/>
  <c r="E14" i="9"/>
  <c r="E8" i="9" s="1"/>
  <c r="G13" i="9"/>
  <c r="F12" i="9"/>
  <c r="G12" i="9" s="1"/>
  <c r="E12" i="9"/>
  <c r="E11" i="9" s="1"/>
  <c r="G10" i="9"/>
  <c r="F9" i="9"/>
  <c r="G9" i="9" s="1"/>
  <c r="E9" i="9"/>
  <c r="F7" i="9"/>
  <c r="G7" i="9" s="1"/>
  <c r="E7" i="9"/>
  <c r="F6" i="9"/>
  <c r="G6" i="9" s="1"/>
  <c r="E6" i="9"/>
  <c r="E5" i="9" s="1"/>
  <c r="G14" i="8"/>
  <c r="G13" i="8"/>
  <c r="G12" i="8"/>
  <c r="G11" i="8"/>
  <c r="K10" i="8"/>
  <c r="G10" i="8"/>
  <c r="E10" i="8"/>
  <c r="G9" i="8"/>
  <c r="F9" i="8"/>
  <c r="G8" i="8"/>
  <c r="G7" i="8"/>
  <c r="G6" i="8"/>
  <c r="F6" i="8"/>
  <c r="E6" i="8"/>
  <c r="G5" i="8"/>
  <c r="G19" i="7"/>
  <c r="F19" i="7"/>
  <c r="E19" i="7"/>
  <c r="E16" i="7" s="1"/>
  <c r="G18" i="7"/>
  <c r="G17" i="7"/>
  <c r="F17" i="7"/>
  <c r="E17" i="7"/>
  <c r="F16" i="7"/>
  <c r="F6" i="7" s="1"/>
  <c r="G14" i="7"/>
  <c r="E14" i="7"/>
  <c r="F13" i="7"/>
  <c r="F10" i="7" s="1"/>
  <c r="G10" i="7" s="1"/>
  <c r="E13" i="7"/>
  <c r="G12" i="7"/>
  <c r="E12" i="7"/>
  <c r="G11" i="7"/>
  <c r="E10" i="7"/>
  <c r="G9" i="7"/>
  <c r="F9" i="7"/>
  <c r="E9" i="7"/>
  <c r="F8" i="7"/>
  <c r="G8" i="7" s="1"/>
  <c r="E8" i="7"/>
  <c r="F7" i="7"/>
  <c r="G7" i="7" s="1"/>
  <c r="E7" i="7"/>
  <c r="F42" i="6"/>
  <c r="E42" i="6"/>
  <c r="G40" i="6"/>
  <c r="F37" i="6"/>
  <c r="G37" i="6" s="1"/>
  <c r="E37" i="6"/>
  <c r="F32" i="6"/>
  <c r="E32" i="6"/>
  <c r="F27" i="6"/>
  <c r="E27" i="6"/>
  <c r="F25" i="6"/>
  <c r="F10" i="6" s="1"/>
  <c r="E25" i="6"/>
  <c r="E10" i="6" s="1"/>
  <c r="E7" i="6" s="1"/>
  <c r="F24" i="6"/>
  <c r="F23" i="6"/>
  <c r="E22" i="6"/>
  <c r="F17" i="6"/>
  <c r="E17" i="6"/>
  <c r="E12" i="6"/>
  <c r="F9" i="6"/>
  <c r="E9" i="6"/>
  <c r="F8" i="6"/>
  <c r="E8" i="6"/>
  <c r="G50" i="5"/>
  <c r="F50" i="5"/>
  <c r="E50" i="5"/>
  <c r="I45" i="5"/>
  <c r="I25" i="5"/>
  <c r="F25" i="5"/>
  <c r="E25" i="5"/>
  <c r="G23" i="5"/>
  <c r="F20" i="5"/>
  <c r="G20" i="5" s="1"/>
  <c r="E20" i="5"/>
  <c r="F15" i="5"/>
  <c r="E15" i="5"/>
  <c r="G14" i="5"/>
  <c r="G9" i="5" s="1"/>
  <c r="F14" i="5"/>
  <c r="E14" i="5"/>
  <c r="G13" i="5"/>
  <c r="G8" i="5" s="1"/>
  <c r="F13" i="5"/>
  <c r="F8" i="5" s="1"/>
  <c r="E13" i="5"/>
  <c r="G12" i="5"/>
  <c r="F12" i="5"/>
  <c r="F7" i="5" s="1"/>
  <c r="E12" i="5"/>
  <c r="E7" i="5" s="1"/>
  <c r="G11" i="5"/>
  <c r="F11" i="5"/>
  <c r="E11" i="5"/>
  <c r="E10" i="5" s="1"/>
  <c r="F10" i="5"/>
  <c r="F9" i="5"/>
  <c r="E9" i="5"/>
  <c r="E8" i="5"/>
  <c r="G7" i="5"/>
  <c r="G6" i="5"/>
  <c r="G5" i="5" s="1"/>
  <c r="F6" i="5"/>
  <c r="G24" i="4"/>
  <c r="G23" i="4"/>
  <c r="G22" i="4"/>
  <c r="G21" i="4"/>
  <c r="F20" i="4"/>
  <c r="G20" i="4" s="1"/>
  <c r="E20" i="4"/>
  <c r="G19" i="4"/>
  <c r="G18" i="4"/>
  <c r="G17" i="4"/>
  <c r="G16" i="4"/>
  <c r="G15" i="4"/>
  <c r="F15" i="4"/>
  <c r="E15" i="4"/>
  <c r="G14" i="4"/>
  <c r="G13" i="4"/>
  <c r="G12" i="4"/>
  <c r="G11" i="4"/>
  <c r="F10" i="4"/>
  <c r="G10" i="4" s="1"/>
  <c r="E10" i="4"/>
  <c r="G9" i="4"/>
  <c r="F9" i="4"/>
  <c r="E9" i="4"/>
  <c r="F8" i="4"/>
  <c r="G8" i="4" s="1"/>
  <c r="E8" i="4"/>
  <c r="G7" i="4"/>
  <c r="F7" i="4"/>
  <c r="E7" i="4"/>
  <c r="F6" i="4"/>
  <c r="G6" i="4" s="1"/>
  <c r="E6" i="4"/>
  <c r="E5" i="4"/>
  <c r="E6" i="3"/>
  <c r="F6" i="3"/>
  <c r="F5" i="3" s="1"/>
  <c r="G5" i="3" s="1"/>
  <c r="E7" i="3"/>
  <c r="F7" i="3"/>
  <c r="G7" i="3"/>
  <c r="E8" i="3"/>
  <c r="F8" i="3"/>
  <c r="G8" i="3"/>
  <c r="E9" i="3"/>
  <c r="E5" i="3" s="1"/>
  <c r="E10" i="3"/>
  <c r="F10" i="3"/>
  <c r="G10" i="3" s="1"/>
  <c r="E11" i="3"/>
  <c r="F11" i="3"/>
  <c r="G11" i="3"/>
  <c r="E12" i="3"/>
  <c r="F12" i="3"/>
  <c r="G12" i="3"/>
  <c r="G13" i="3"/>
  <c r="E14" i="3"/>
  <c r="F14" i="3"/>
  <c r="F9" i="3" s="1"/>
  <c r="G9" i="3" s="1"/>
  <c r="G14" i="3"/>
  <c r="G10" i="12" l="1"/>
  <c r="G5" i="12" s="1"/>
  <c r="F5" i="12"/>
  <c r="F5" i="11"/>
  <c r="G5" i="11" s="1"/>
  <c r="G8" i="9"/>
  <c r="F5" i="9"/>
  <c r="G5" i="9" s="1"/>
  <c r="F11" i="9"/>
  <c r="G11" i="9" s="1"/>
  <c r="G14" i="9"/>
  <c r="G6" i="7"/>
  <c r="F5" i="7"/>
  <c r="G5" i="7" s="1"/>
  <c r="E15" i="7"/>
  <c r="E6" i="7"/>
  <c r="E5" i="7" s="1"/>
  <c r="G13" i="7"/>
  <c r="F15" i="7"/>
  <c r="G15" i="7" s="1"/>
  <c r="G16" i="7"/>
  <c r="G10" i="6"/>
  <c r="F7" i="6"/>
  <c r="G7" i="6" s="1"/>
  <c r="F22" i="6"/>
  <c r="F5" i="5"/>
  <c r="E6" i="5"/>
  <c r="E5" i="5" s="1"/>
  <c r="F5" i="4"/>
  <c r="G5" i="4" s="1"/>
  <c r="G6" i="3"/>
  <c r="F20" i="1"/>
  <c r="F140" i="2"/>
  <c r="F135" i="2" s="1"/>
  <c r="E115" i="2"/>
  <c r="F79" i="2"/>
  <c r="F78" i="2"/>
  <c r="E79" i="2"/>
  <c r="E78" i="2"/>
  <c r="E80" i="2"/>
  <c r="F19" i="2"/>
  <c r="F18" i="2"/>
  <c r="E20" i="2"/>
  <c r="E18" i="2"/>
  <c r="E19" i="2"/>
  <c r="G66" i="2"/>
  <c r="G65" i="2"/>
  <c r="G64" i="2"/>
  <c r="G63" i="2"/>
  <c r="G62" i="2"/>
  <c r="F62" i="2"/>
  <c r="E62" i="2"/>
  <c r="E13" i="2" l="1"/>
  <c r="E33" i="1" l="1"/>
  <c r="F33" i="1"/>
  <c r="E34" i="1"/>
  <c r="F16" i="1" l="1"/>
  <c r="F15" i="1"/>
  <c r="F14" i="1"/>
  <c r="F13" i="1"/>
  <c r="E16" i="1"/>
  <c r="E15" i="1"/>
  <c r="E14" i="1"/>
  <c r="E13" i="1"/>
  <c r="E8" i="1" s="1"/>
  <c r="G156" i="2" l="1"/>
  <c r="G155" i="2"/>
  <c r="G154" i="2"/>
  <c r="G153" i="2"/>
  <c r="F152" i="2"/>
  <c r="E152" i="2"/>
  <c r="F151" i="2"/>
  <c r="G151" i="2" s="1"/>
  <c r="E151" i="2"/>
  <c r="F150" i="2"/>
  <c r="F145" i="2" s="1"/>
  <c r="E150" i="2"/>
  <c r="E145" i="2" s="1"/>
  <c r="F149" i="2"/>
  <c r="F144" i="2" s="1"/>
  <c r="G144" i="2" s="1"/>
  <c r="E149" i="2"/>
  <c r="E144" i="2" s="1"/>
  <c r="F148" i="2"/>
  <c r="E148" i="2"/>
  <c r="E147" i="2" s="1"/>
  <c r="G146" i="2"/>
  <c r="G141" i="2"/>
  <c r="G140" i="2"/>
  <c r="G139" i="2"/>
  <c r="G138" i="2"/>
  <c r="F137" i="2"/>
  <c r="E137" i="2"/>
  <c r="G136" i="2"/>
  <c r="F136" i="2"/>
  <c r="E136" i="2"/>
  <c r="E135" i="2"/>
  <c r="G134" i="2"/>
  <c r="F134" i="2"/>
  <c r="E134" i="2"/>
  <c r="F133" i="2"/>
  <c r="G133" i="2" s="1"/>
  <c r="E133" i="2"/>
  <c r="G131" i="2"/>
  <c r="G130" i="2"/>
  <c r="G129" i="2"/>
  <c r="G128" i="2"/>
  <c r="F127" i="2"/>
  <c r="E127" i="2"/>
  <c r="F126" i="2"/>
  <c r="G126" i="2" s="1"/>
  <c r="E126" i="2"/>
  <c r="F125" i="2"/>
  <c r="E125" i="2"/>
  <c r="F124" i="2"/>
  <c r="G124" i="2" s="1"/>
  <c r="E124" i="2"/>
  <c r="F123" i="2"/>
  <c r="G123" i="2" s="1"/>
  <c r="E123" i="2"/>
  <c r="G121" i="2"/>
  <c r="G120" i="2"/>
  <c r="G119" i="2"/>
  <c r="G118" i="2"/>
  <c r="F117" i="2"/>
  <c r="E117" i="2"/>
  <c r="F116" i="2"/>
  <c r="G116" i="2" s="1"/>
  <c r="E116" i="2"/>
  <c r="F115" i="2"/>
  <c r="F114" i="2"/>
  <c r="G114" i="2" s="1"/>
  <c r="E114" i="2"/>
  <c r="F113" i="2"/>
  <c r="G113" i="2" s="1"/>
  <c r="E113" i="2"/>
  <c r="E109" i="2"/>
  <c r="F75" i="2"/>
  <c r="F74" i="2"/>
  <c r="E74" i="2"/>
  <c r="F73" i="2"/>
  <c r="E73" i="2"/>
  <c r="F80" i="2"/>
  <c r="E81" i="2"/>
  <c r="E77" i="2" s="1"/>
  <c r="F81" i="2"/>
  <c r="G96" i="2"/>
  <c r="G95" i="2"/>
  <c r="G94" i="2"/>
  <c r="G93" i="2"/>
  <c r="F92" i="2"/>
  <c r="E92" i="2"/>
  <c r="E111" i="2" l="1"/>
  <c r="G150" i="2"/>
  <c r="G127" i="2"/>
  <c r="G92" i="2"/>
  <c r="F147" i="2"/>
  <c r="G147" i="2" s="1"/>
  <c r="G149" i="2"/>
  <c r="E75" i="2"/>
  <c r="F108" i="2"/>
  <c r="G108" i="2" s="1"/>
  <c r="F111" i="2"/>
  <c r="G111" i="2" s="1"/>
  <c r="E132" i="2"/>
  <c r="E143" i="2"/>
  <c r="E142" i="2" s="1"/>
  <c r="G148" i="2"/>
  <c r="G135" i="2"/>
  <c r="F77" i="2"/>
  <c r="G152" i="2"/>
  <c r="F122" i="2"/>
  <c r="F143" i="2"/>
  <c r="G143" i="2" s="1"/>
  <c r="G145" i="2"/>
  <c r="G137" i="2"/>
  <c r="G125" i="2"/>
  <c r="G117" i="2"/>
  <c r="F110" i="2"/>
  <c r="G115" i="2"/>
  <c r="F112" i="2"/>
  <c r="E112" i="2"/>
  <c r="F142" i="2"/>
  <c r="E122" i="2"/>
  <c r="F132" i="2"/>
  <c r="E108" i="2"/>
  <c r="E110" i="2"/>
  <c r="F109" i="2"/>
  <c r="G109" i="2" s="1"/>
  <c r="G132" i="2" l="1"/>
  <c r="G122" i="2"/>
  <c r="E107" i="2"/>
  <c r="G112" i="2"/>
  <c r="G142" i="2"/>
  <c r="G110" i="2"/>
  <c r="F107" i="2"/>
  <c r="G107" i="2" l="1"/>
  <c r="E15" i="2"/>
  <c r="F14" i="2"/>
  <c r="F13" i="2"/>
  <c r="F21" i="2"/>
  <c r="F16" i="2" s="1"/>
  <c r="E14" i="2"/>
  <c r="E21" i="2"/>
  <c r="E16" i="2" s="1"/>
  <c r="G71" i="2"/>
  <c r="G70" i="2"/>
  <c r="G69" i="2"/>
  <c r="G68" i="2"/>
  <c r="F67" i="2"/>
  <c r="E67" i="2"/>
  <c r="G61" i="2"/>
  <c r="G60" i="2"/>
  <c r="G59" i="2"/>
  <c r="G58" i="2"/>
  <c r="F57" i="2"/>
  <c r="E57" i="2"/>
  <c r="G56" i="2"/>
  <c r="G55" i="2"/>
  <c r="G54" i="2"/>
  <c r="G53" i="2"/>
  <c r="F52" i="2"/>
  <c r="G52" i="2" s="1"/>
  <c r="E52" i="2"/>
  <c r="G51" i="2"/>
  <c r="G50" i="2"/>
  <c r="G49" i="2"/>
  <c r="G48" i="2"/>
  <c r="F47" i="2"/>
  <c r="E47" i="2"/>
  <c r="G46" i="2"/>
  <c r="F45" i="2"/>
  <c r="G44" i="2"/>
  <c r="G43" i="2"/>
  <c r="E42" i="2"/>
  <c r="G41" i="2"/>
  <c r="G40" i="2"/>
  <c r="G39" i="2"/>
  <c r="G38" i="2"/>
  <c r="F37" i="2"/>
  <c r="E37" i="2"/>
  <c r="G36" i="2"/>
  <c r="G35" i="2"/>
  <c r="G34" i="2"/>
  <c r="G33" i="2"/>
  <c r="F32" i="2"/>
  <c r="E32" i="2"/>
  <c r="G31" i="2"/>
  <c r="G30" i="2"/>
  <c r="G29" i="2"/>
  <c r="G28" i="2"/>
  <c r="F27" i="2"/>
  <c r="E27" i="2"/>
  <c r="G26" i="2"/>
  <c r="G25" i="2"/>
  <c r="G24" i="2"/>
  <c r="G23" i="2"/>
  <c r="F22" i="2"/>
  <c r="E22" i="2"/>
  <c r="G45" i="2" l="1"/>
  <c r="F20" i="2"/>
  <c r="F15" i="2" s="1"/>
  <c r="F42" i="2"/>
  <c r="G42" i="2" s="1"/>
  <c r="G47" i="2"/>
  <c r="G32" i="2"/>
  <c r="G37" i="2"/>
  <c r="G22" i="2"/>
  <c r="G57" i="2"/>
  <c r="G27" i="2"/>
  <c r="G67" i="2"/>
  <c r="F35" i="1" l="1"/>
  <c r="F10" i="1" s="1"/>
  <c r="F17" i="1"/>
  <c r="E17" i="1"/>
  <c r="G14" i="1"/>
  <c r="G16" i="1"/>
  <c r="F87" i="2"/>
  <c r="F82" i="2"/>
  <c r="F72" i="2" s="1"/>
  <c r="E27" i="1"/>
  <c r="E35" i="1"/>
  <c r="G106" i="2"/>
  <c r="G105" i="2"/>
  <c r="G104" i="2"/>
  <c r="G103" i="2"/>
  <c r="F102" i="2"/>
  <c r="G102" i="2" s="1"/>
  <c r="E102" i="2"/>
  <c r="F101" i="2"/>
  <c r="F76" i="2" s="1"/>
  <c r="E101" i="2"/>
  <c r="E76" i="2" s="1"/>
  <c r="F100" i="2"/>
  <c r="G100" i="2" s="1"/>
  <c r="E100" i="2"/>
  <c r="F99" i="2"/>
  <c r="G99" i="2" s="1"/>
  <c r="E99" i="2"/>
  <c r="F98" i="2"/>
  <c r="G98" i="2" s="1"/>
  <c r="E98" i="2"/>
  <c r="G91" i="2"/>
  <c r="G90" i="2"/>
  <c r="G89" i="2"/>
  <c r="G88" i="2"/>
  <c r="E87" i="2"/>
  <c r="G86" i="2"/>
  <c r="G85" i="2"/>
  <c r="G84" i="2"/>
  <c r="G83" i="2"/>
  <c r="G73" i="2" s="1"/>
  <c r="E82" i="2"/>
  <c r="G81" i="2"/>
  <c r="G79" i="2"/>
  <c r="G78" i="2"/>
  <c r="G21" i="2"/>
  <c r="G16" i="2"/>
  <c r="G46" i="1"/>
  <c r="G45" i="1"/>
  <c r="G44" i="1"/>
  <c r="G43" i="1"/>
  <c r="F42" i="1"/>
  <c r="G42" i="1" s="1"/>
  <c r="E42" i="1"/>
  <c r="G41" i="1"/>
  <c r="G40" i="1"/>
  <c r="G39" i="1"/>
  <c r="G38" i="1"/>
  <c r="F37" i="1"/>
  <c r="E37" i="1"/>
  <c r="F36" i="1"/>
  <c r="G36" i="1" s="1"/>
  <c r="E36" i="1"/>
  <c r="F34" i="1"/>
  <c r="G33" i="1"/>
  <c r="G31" i="1"/>
  <c r="G30" i="1"/>
  <c r="G29" i="1"/>
  <c r="G28" i="1"/>
  <c r="F27" i="1"/>
  <c r="G26" i="1"/>
  <c r="G25" i="1"/>
  <c r="G24" i="1"/>
  <c r="G23" i="1"/>
  <c r="F22" i="1"/>
  <c r="E22" i="1"/>
  <c r="G21" i="1"/>
  <c r="G20" i="1"/>
  <c r="G19" i="1"/>
  <c r="G18" i="1"/>
  <c r="E72" i="2" l="1"/>
  <c r="G76" i="2"/>
  <c r="G75" i="2"/>
  <c r="G74" i="2"/>
  <c r="E11" i="1"/>
  <c r="E97" i="2"/>
  <c r="E9" i="2"/>
  <c r="G13" i="1"/>
  <c r="G22" i="1"/>
  <c r="E12" i="1"/>
  <c r="F12" i="2"/>
  <c r="F12" i="1"/>
  <c r="G27" i="1"/>
  <c r="G80" i="2"/>
  <c r="G19" i="2"/>
  <c r="G87" i="2"/>
  <c r="G82" i="2"/>
  <c r="E17" i="2"/>
  <c r="G18" i="2"/>
  <c r="E10" i="1"/>
  <c r="G37" i="1"/>
  <c r="F32" i="1"/>
  <c r="G15" i="1"/>
  <c r="G17" i="1"/>
  <c r="F8" i="1"/>
  <c r="G8" i="1" s="1"/>
  <c r="G34" i="1"/>
  <c r="F9" i="1"/>
  <c r="G9" i="1" s="1"/>
  <c r="E32" i="1"/>
  <c r="G35" i="1"/>
  <c r="G20" i="2"/>
  <c r="E12" i="2"/>
  <c r="F97" i="2"/>
  <c r="G97" i="2" s="1"/>
  <c r="E8" i="2"/>
  <c r="F17" i="2"/>
  <c r="G101" i="2"/>
  <c r="F11" i="1"/>
  <c r="G11" i="1" s="1"/>
  <c r="E9" i="1"/>
  <c r="E7" i="1" l="1"/>
  <c r="G72" i="2"/>
  <c r="F11" i="2"/>
  <c r="G11" i="2" s="1"/>
  <c r="E11" i="2"/>
  <c r="F8" i="2"/>
  <c r="F10" i="2"/>
  <c r="F9" i="2"/>
  <c r="G9" i="2" s="1"/>
  <c r="E10" i="2"/>
  <c r="E7" i="2" s="1"/>
  <c r="G32" i="1"/>
  <c r="G77" i="2"/>
  <c r="G10" i="1"/>
  <c r="G17" i="2"/>
  <c r="G12" i="1"/>
  <c r="G13" i="2"/>
  <c r="G14" i="2"/>
  <c r="G15" i="2"/>
  <c r="F7" i="1"/>
  <c r="F7" i="2" l="1"/>
  <c r="G7" i="1"/>
  <c r="G10" i="2"/>
  <c r="G8" i="2"/>
  <c r="G7" i="2" l="1"/>
  <c r="G12" i="2"/>
</calcChain>
</file>

<file path=xl/sharedStrings.xml><?xml version="1.0" encoding="utf-8"?>
<sst xmlns="http://schemas.openxmlformats.org/spreadsheetml/2006/main" count="1699" uniqueCount="459">
  <si>
    <t>Приложение 13 к Методическим указаниям</t>
  </si>
  <si>
    <t xml:space="preserve"> № п/п</t>
  </si>
  <si>
    <t>Муниципальная программа, подпрограмма, основное мероприятие</t>
  </si>
  <si>
    <t xml:space="preserve"> Срок выполнения</t>
  </si>
  <si>
    <t>Объемы и источники финансирования (тыс. руб.)</t>
  </si>
  <si>
    <t xml:space="preserve"> Показатели результативности выполнения программных мероприятий </t>
  </si>
  <si>
    <t>Соисполнители, участники</t>
  </si>
  <si>
    <t>Причины низкой степени освоения средств, достижения показателей результативности</t>
  </si>
  <si>
    <t>Источник</t>
  </si>
  <si>
    <t>Запланировано на отчетный год</t>
  </si>
  <si>
    <t>Кассовое исполнение</t>
  </si>
  <si>
    <t>Степень освоения средств, %</t>
  </si>
  <si>
    <t>Наименование, ед. измерения</t>
  </si>
  <si>
    <t>Запланированое значение на конец отчетного года</t>
  </si>
  <si>
    <t>Фактическое значение</t>
  </si>
  <si>
    <t>Степень достижения, %</t>
  </si>
  <si>
    <t>Всего</t>
  </si>
  <si>
    <t>ОБ</t>
  </si>
  <si>
    <t>ФБ</t>
  </si>
  <si>
    <t>МБ</t>
  </si>
  <si>
    <t>ВБС</t>
  </si>
  <si>
    <t>Повышение уровня технической оснащенности и программной обеспеченности, приобретение, сопровождение, обслуживание и обновление информационно-справочных систем</t>
  </si>
  <si>
    <t>Повышение уровня профессиональной подготовки муниципальных служащих и соответствующих работников муниципальных учреждений</t>
  </si>
  <si>
    <t>Обеспечение функционирования Управления экономики и финансов Администрации ЗАТО города Заозерска</t>
  </si>
  <si>
    <t>средства Резервного фонда не использовались</t>
  </si>
  <si>
    <t>Запланированное значение на конец отчетного года</t>
  </si>
  <si>
    <t>Сопровождение программного обеспечения "Система автоматизированного рабочего места муниципального образования"</t>
  </si>
  <si>
    <t>Обеспечение деятельности комиссии по делам несовершеннолетних и защите их прав</t>
  </si>
  <si>
    <t>Формирование и ведение торгового реестра</t>
  </si>
  <si>
    <t>Государственная регистрация актов гражданского состояния</t>
  </si>
  <si>
    <t>Обеспечение деятельности административной комиссии</t>
  </si>
  <si>
    <t>Определение перечня должностных лиц, уполномоченных составлять протоколы об административных правонарушениях</t>
  </si>
  <si>
    <t>Осуществление первичного воинского учета</t>
  </si>
  <si>
    <t>Составление (изменение) списков кандидатов в присяжные заседатели федеральных судов общей юрисдикции</t>
  </si>
  <si>
    <t>Осуществление отдельных полномочий по опеке и попечительству в отношении совершеннолетних граждан</t>
  </si>
  <si>
    <t>2.</t>
  </si>
  <si>
    <t>Подпрограмма 2 "Осуществление муниципальных функций, направленных на повышение эффективности управления муниципальным имуществом"</t>
  </si>
  <si>
    <t>2.1.</t>
  </si>
  <si>
    <t>2.1.1.</t>
  </si>
  <si>
    <t>Паспортизация, регистрация и оценка объектов казны</t>
  </si>
  <si>
    <t>Увеличение доли объектов муниципальной собственности, вовлеченных в хозяйственный оборот</t>
  </si>
  <si>
    <t>2.1.2.</t>
  </si>
  <si>
    <t>Обеспечение безопасной эксплуатации объектов казны</t>
  </si>
  <si>
    <t>2.3.</t>
  </si>
  <si>
    <t>2.3.1.</t>
  </si>
  <si>
    <t>Обеспечение жильем граждан, переезжающих из ЗАТО города Заозерска на новое место жительства</t>
  </si>
  <si>
    <t>количество переселившихся граждан</t>
  </si>
  <si>
    <t>3.1.</t>
  </si>
  <si>
    <t>3.1.1.</t>
  </si>
  <si>
    <t>3.2.</t>
  </si>
  <si>
    <t>3.2.1.</t>
  </si>
  <si>
    <t>3.3.</t>
  </si>
  <si>
    <t>3.3.1.</t>
  </si>
  <si>
    <t>4.</t>
  </si>
  <si>
    <t>Подпрограмма 4 "Снижение административных барьеров,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услуг"</t>
  </si>
  <si>
    <t>4.1.</t>
  </si>
  <si>
    <t>создание окон доступа к государственным и муниципальным услугам</t>
  </si>
  <si>
    <t>4.1.1.</t>
  </si>
  <si>
    <t>Обеспечение деятельности МФЦ</t>
  </si>
  <si>
    <t>Органы местного самоуправления</t>
  </si>
  <si>
    <t>Муниципальная программа ЗАТО город Заозерск Мурманской области "Эффективное муниципальное управление в ЗАТО городе Заозерске Мурманской области" на 2015-2020 годы</t>
  </si>
  <si>
    <t>Администрация ЗАТО город Заозерск; Управление экономического развития, жилищно-коммунального хозяйства и муниципального имущества, МКУ "МФЦ ЗАТО город Заозерск", МКУ "Служба заказчика"</t>
  </si>
  <si>
    <t>Администрация ЗАТО город Заозерск</t>
  </si>
  <si>
    <t>Подпрограмма 1 "Обеспечение деятельности Администрации ЗАТО город Заозерск"</t>
  </si>
  <si>
    <t>Обеспечение функционирования Администрации ЗАТО город Заозерск</t>
  </si>
  <si>
    <t>МКУ "МФЦ ЗАТО город Заозерск", МКУ "Служба заказчика"</t>
  </si>
  <si>
    <t>Подпрограмма 3 "Материально-техническое и информационное сопровождение деятельности органов местного самоуправления ЗАТО город Заозерск"</t>
  </si>
  <si>
    <t>Осуществление перевозок для обеспечения нужд органов местного самоуправления ЗАТО город Заозерск</t>
  </si>
  <si>
    <t>Оказание услуг по уборке территории и помещений, занимаемых органами местного самоуправления ЗАТО город Заозерск</t>
  </si>
  <si>
    <t xml:space="preserve"> </t>
  </si>
  <si>
    <t>Услуги по обслуживанию и содержанию объектов казны</t>
  </si>
  <si>
    <t>Основное мероприятие 1. Оптимизация функций муниципального управления и повышения эффективности их обеспечения</t>
  </si>
  <si>
    <t>Основное мероприятие 2. Обеспечение муниципальных функций, направленных на повышение качества управления муниципальными финансами</t>
  </si>
  <si>
    <t>Резервные фонды для финансового обеспечения ликвидации последствий стихийных бедствий и чрезвычайных ситуаций</t>
  </si>
  <si>
    <t>Основное мероприятие 1 "Обеспечение правовых, финансово-экономических, иных гарантий развития местного самоуправления на территории муниципального образования ЗАТО город Заозерск"</t>
  </si>
  <si>
    <t>Основное мероприятие 1 "Совершенствование системы управления объектами муниципального имущества ЗАТО город Заозерск, в том числе земельными ресурсами"</t>
  </si>
  <si>
    <t>Основное мероприятие 1 "Транспортное обслуживание деятельности органов местного самоуправления"</t>
  </si>
  <si>
    <t>Основное мероприятие 2 "Содержание материально-технической базы для стабильной работы органов местного самоуправления"</t>
  </si>
  <si>
    <t>Основное мероприятие 3 "Обеспечение органов местного самоуправления услугам по бухгалтерскому обслуживанию и предоставлению услуг,связанных с использованием вычислительной техники, программного обеспечения информационных технологий"</t>
  </si>
  <si>
    <t>Основное мероприятие 1 "Создание и развитие инфраструктуры для организации предоствления государственных и муниципальных услуг за счет реализации принципа "одного окна""</t>
  </si>
  <si>
    <t>Отчет о ходе реализации муниципальной программы за 2 квартал 2020 года</t>
  </si>
  <si>
    <t>I</t>
  </si>
  <si>
    <t>1.1</t>
  </si>
  <si>
    <t>1.2</t>
  </si>
  <si>
    <t>1.3</t>
  </si>
  <si>
    <t>2.1</t>
  </si>
  <si>
    <t>2.2</t>
  </si>
  <si>
    <t>Исполнитель</t>
  </si>
  <si>
    <t>Макарова А.И.</t>
  </si>
  <si>
    <t>3-17-27</t>
  </si>
  <si>
    <t>Приобретение, сопровождение, обслуживание и обновление информационно-справочных систем, программного обеспечения</t>
  </si>
  <si>
    <t>Обучение муниципальных служащих по программам дополнительного профессионального образования</t>
  </si>
  <si>
    <t>Представление информации для включения в Регистр муниципальных нормативных правовых актов Мурманской области</t>
  </si>
  <si>
    <t>Исполнение полномочий по реализации вопросов местного значения в рамках своей компетенции</t>
  </si>
  <si>
    <t xml:space="preserve">Отчет о ходе реализации муниципальной программы за 2 квартал 2020 года </t>
  </si>
  <si>
    <t>Муниципальная программа ЗАТО город Заозерск Мурманской области "Эффективное управление муниципальными финансами ЗАТО город Заозерск Мурманской области" на 2014-2022 годы</t>
  </si>
  <si>
    <t>1.1.9</t>
  </si>
  <si>
    <t>1.1.10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</si>
  <si>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</si>
  <si>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</si>
  <si>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</si>
  <si>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</si>
  <si>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</si>
  <si>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</si>
  <si>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</si>
  <si>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</si>
  <si>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 xml:space="preserve">Проведение Всероссийской переписи населения </t>
  </si>
  <si>
    <t>Подготовка, проведение и подведение итогов Всероссийской переписи населения</t>
  </si>
  <si>
    <t>Выполнение мероприятий по профилактике преступлений, совершаемых несовершеннолетними</t>
  </si>
  <si>
    <t>Занесение сведений о предпринимателях в единый торговый реестр</t>
  </si>
  <si>
    <t>Регистрация актов гражданского состояния в установленном порядке</t>
  </si>
  <si>
    <t>Ссоблюдение правил и норм проведения и проживания в муниципальном образовании</t>
  </si>
  <si>
    <t>Составление протоколов</t>
  </si>
  <si>
    <t>Ообеспечение сбора, хранения и обработки сведений, содержащихся в документах первичного воинского учета</t>
  </si>
  <si>
    <t>Проведение мероприятий по выявлению граждан, нуждающихся в опеке и попечительстве</t>
  </si>
  <si>
    <t>Исполнение полномочий, количество граждан, обратившихся за компенсацией оплаты стоимости проезда и провоза багажа при переселении из ЗАТО город Заозерск, и получивших указанную компенсацию</t>
  </si>
  <si>
    <t>Управление муниципального имущества и жилищно-коммунального хозяйства Администрации ЗАТО город Заозерск</t>
  </si>
  <si>
    <t>2.1.3</t>
  </si>
  <si>
    <t>Обеспечение функционирования Управления муниципального имущества и жилищно-коммунального хозяйства Администрации ЗАТО город Заозерск</t>
  </si>
  <si>
    <t>Обеспечение транспортного обслуживания</t>
  </si>
  <si>
    <t>Обеспечение уборки помещений и придомовой территории здания</t>
  </si>
  <si>
    <t>Обеспечение органов местного самоуправления услугами по бухгалтерскому обслуживанию, услугами, связанными с использованием вычислительной техники, программного обеспечения информационных технологий</t>
  </si>
  <si>
    <t>Обеспечение функционирования МКУ "МФЦ ЗАТО город Заозерск", МКУ "ЦОФ"</t>
  </si>
  <si>
    <t xml:space="preserve">  Основное мероприятие 1 Защита от чрезвычайных ситуаций</t>
  </si>
  <si>
    <t>Муниципальная программа 15 "Защита населения и территории от чрезвычайных ситуаций природного и техногенного характера, обеспечение пожарной безопасности и безопасности людей на водных объектах на территории ЗАТО города Заозерска Мурманской области"</t>
  </si>
  <si>
    <t>Отчет о ходе реализации муниципальной программы за  2 квартал 2020 год</t>
  </si>
  <si>
    <t>Отчет о ходе реализации муниципальной программы за  2 квартал  2020 год</t>
  </si>
  <si>
    <t>Муниципальная программа ЗАТО города Заозерска Мурманской области "Охрана окружающей среды" на 2014-2020 годы</t>
  </si>
  <si>
    <t>1.</t>
  </si>
  <si>
    <r>
      <rPr>
        <b/>
        <sz val="9"/>
        <color indexed="8"/>
        <rFont val="Times New Roman"/>
        <family val="1"/>
        <charset val="204"/>
      </rPr>
      <t>Основное мероприятие 1</t>
    </r>
    <r>
      <rPr>
        <sz val="9"/>
        <color indexed="8"/>
        <rFont val="Times New Roman"/>
        <family val="1"/>
        <charset val="204"/>
      </rPr>
      <t>: Ликвидация несанкционированных свалок</t>
    </r>
  </si>
  <si>
    <t>количество раз</t>
  </si>
  <si>
    <r>
      <t xml:space="preserve">Основное мероприятие 2: 
</t>
    </r>
    <r>
      <rPr>
        <sz val="9"/>
        <color indexed="8"/>
        <rFont val="Times New Roman"/>
        <family val="1"/>
        <charset val="204"/>
      </rPr>
      <t>Мероприятия по сбору и утилизации:
- ртутьсодержащих отходов;
- аккумуляторов ( никель-кадмиевых, никель-металлгидридных, литий-ионных, литий-полимерных,  литиевых-тионилхлоридных)</t>
    </r>
    <r>
      <rPr>
        <b/>
        <sz val="9"/>
        <color indexed="8"/>
        <rFont val="Times New Roman"/>
        <family val="1"/>
        <charset val="204"/>
      </rPr>
      <t xml:space="preserve">
</t>
    </r>
  </si>
  <si>
    <r>
      <t xml:space="preserve">Основное мероприятие 4: 
</t>
    </r>
    <r>
      <rPr>
        <sz val="9"/>
        <color indexed="8"/>
        <rFont val="Times New Roman"/>
        <family val="1"/>
        <charset val="204"/>
      </rPr>
      <t>Разработка ПСД по «Рекультивации санкционированной свалки на территории ЗАТО город Заозерск»</t>
    </r>
  </si>
  <si>
    <t>Отчет о ходе реализации муниципальной программы в области энергосбережения и повышения энергоэффективности за 2 квартал 2020 года
ЗАТО город Заозерск Мурманской области</t>
  </si>
  <si>
    <t>Степень освоения средств,%</t>
  </si>
  <si>
    <t>Степень достижения,%</t>
  </si>
  <si>
    <t>«Энергосбережение и повышение энергетической эффективности ЗАТО город Заозерск Мурманской области»  на 2018-2023 годы</t>
  </si>
  <si>
    <t>МКУ "Управление городского хозяйства"</t>
  </si>
  <si>
    <r>
      <rPr>
        <b/>
        <u/>
        <sz val="10"/>
        <color indexed="8"/>
        <rFont val="Times New Roman"/>
        <family val="1"/>
        <charset val="204"/>
      </rPr>
      <t xml:space="preserve">Основное мероприятие 1. </t>
    </r>
    <r>
      <rPr>
        <sz val="10"/>
        <color indexed="8"/>
        <rFont val="Times New Roman"/>
        <family val="1"/>
        <charset val="204"/>
      </rPr>
      <t>Установка индивидуальных приборов учета потребления энергоресурсов в муниципальном жилищном фонде</t>
    </r>
  </si>
  <si>
    <t>1.1.</t>
  </si>
  <si>
    <t>Установка индивидуальных приборов учета потребления энергоресурсов в муниципальном жилищном фонде</t>
  </si>
  <si>
    <t>шт.</t>
  </si>
  <si>
    <t>выполнение работ запланировано на II, III квартал</t>
  </si>
  <si>
    <r>
      <rPr>
        <b/>
        <u/>
        <sz val="10"/>
        <color indexed="8"/>
        <rFont val="Times New Roman"/>
        <family val="1"/>
        <charset val="204"/>
      </rPr>
      <t>Основное мероприятие 2.</t>
    </r>
    <r>
      <rPr>
        <u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Компенсация расходов на установку и поверку индивидуальных приборов учета потребления энергоресурсов в муниципальном жилищном фонде</t>
    </r>
  </si>
  <si>
    <t>кв.</t>
  </si>
  <si>
    <t>выплата компенсации запланирована в течение всего 2019 года</t>
  </si>
  <si>
    <t xml:space="preserve">3. </t>
  </si>
  <si>
    <r>
      <rPr>
        <b/>
        <u/>
        <sz val="10"/>
        <color indexed="8"/>
        <rFont val="Times New Roman"/>
        <family val="1"/>
        <charset val="204"/>
      </rPr>
      <t>Основное мероприятие 3.</t>
    </r>
    <r>
      <rPr>
        <u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Установка, поверка и замена общедомовых приборов учета потребления энергоресурсов в муниципальном жилищном фонде</t>
    </r>
  </si>
  <si>
    <t>выполнение работ запланировано на 3-4  квартал</t>
  </si>
  <si>
    <t>Переоборудование общедомовых приборов учета тепла муниципальном жилищном фонде</t>
  </si>
  <si>
    <t>Замена  общедомовых приборов учета (ОДПУ) муниципальном жилищном фонде</t>
  </si>
  <si>
    <t>Поверка общедомовых приборов учета (ОДПУ) муниципальном жилищном фонде</t>
  </si>
  <si>
    <t xml:space="preserve">4. </t>
  </si>
  <si>
    <r>
      <rPr>
        <b/>
        <u/>
        <sz val="10"/>
        <color indexed="8"/>
        <rFont val="Times New Roman"/>
        <family val="1"/>
        <charset val="204"/>
      </rPr>
      <t xml:space="preserve">Основное мероприятие 4. </t>
    </r>
    <r>
      <rPr>
        <sz val="10"/>
        <color indexed="8"/>
        <rFont val="Times New Roman"/>
        <family val="1"/>
        <charset val="204"/>
      </rPr>
      <t>Замена трансформаторов тока в домах муниципального жилищного фонда</t>
    </r>
  </si>
  <si>
    <t>5.</t>
  </si>
  <si>
    <r>
      <rPr>
        <b/>
        <u/>
        <sz val="10"/>
        <color indexed="8"/>
        <rFont val="Times New Roman"/>
        <family val="1"/>
        <charset val="204"/>
      </rPr>
      <t xml:space="preserve">Основное мероприятие 5. </t>
    </r>
    <r>
      <rPr>
        <sz val="10"/>
        <color indexed="8"/>
        <rFont val="Times New Roman"/>
        <family val="1"/>
        <charset val="204"/>
      </rPr>
      <t>Установка, поверка и замена приборов учета потребления энергоресурсов</t>
    </r>
  </si>
  <si>
    <t>выполнение работ запланировано на II-III  квартал</t>
  </si>
  <si>
    <t>«Капитальный ремонт общего имущества в многоквартирных домах, расположенных на территории ЗАТО города Заозерска Мурманской области» на 2014-2020 годы»</t>
  </si>
  <si>
    <t>МКУ "Управление городским хозяйством"</t>
  </si>
  <si>
    <t>ПИ</t>
  </si>
  <si>
    <t>Основное мероприятие 1 Ремонт межпанельных швов и балконов</t>
  </si>
  <si>
    <t>-</t>
  </si>
  <si>
    <t>Ремонт межпанельных швов</t>
  </si>
  <si>
    <t>п.м.</t>
  </si>
  <si>
    <t>Задача 2 - Техническая оценка соответствия и выборочный капитальный ремонт лифтового оборудования</t>
  </si>
  <si>
    <t>Выборочный капитальный ремонт лифтового оборудования</t>
  </si>
  <si>
    <t>выполнение работ запланировано на 2-4квартал</t>
  </si>
  <si>
    <t>2.2.</t>
  </si>
  <si>
    <t>Техническая оценка соответствия  лифтового оборудования  многоквартирных домов</t>
  </si>
  <si>
    <t>шт</t>
  </si>
  <si>
    <t>выполнение работ запланировано на 3 квартал</t>
  </si>
  <si>
    <t>3.</t>
  </si>
  <si>
    <t>Задача 3 - Выборочный капитальный и текущий ремонт квартир в муниципальном жилищном фонде</t>
  </si>
  <si>
    <t>выполнение работ запланировано на 2-4 квартал</t>
  </si>
  <si>
    <t>Задача 4 - Капитальный и текущий ремонт жилищного фонда</t>
  </si>
  <si>
    <t>д.</t>
  </si>
  <si>
    <t xml:space="preserve">Муниципальная программа ЗАТО города Заозерска Мурманской области "Повышение безопасности дорожного движения и снижение дорожно-транспортного травматизма в ЗАТО городе Заозерске Мурманской области" </t>
  </si>
  <si>
    <t>Отделение государственной инспекции безопасности дорожного движения отдела министерства внутренних дел России по ЗАТО г. Заозерск</t>
  </si>
  <si>
    <t>Задача 1 Формирование безопасного поведения участников на дороге</t>
  </si>
  <si>
    <t>Задача 5. Установка дорожных знаков в соответствии со стандартами и правилами дорожного движения</t>
  </si>
  <si>
    <t>количество</t>
  </si>
  <si>
    <t>МКУ"УГХ"</t>
  </si>
  <si>
    <t xml:space="preserve">Отчет о ходе реализации муниципальной программы за 2  квартал 2020 год </t>
  </si>
  <si>
    <t>Закупка в июле 2020 года</t>
  </si>
  <si>
    <t>Отчет о ходе реализации муниципальной программы за  2 квартал  2020  год</t>
  </si>
  <si>
    <t>Муниципальная программа ЗАТО города Заозерска Мурманской области "Развитие малого и среднего предпринимательства в ЗАТО городе Заозерске Мурманской области"</t>
  </si>
  <si>
    <t>Администрация ЗАТО город Заозерск; Управление муниципального имущества и  жилищно-коммунального хозяйстватва Администрации ЗАТО город Заозерск, ЦКБО</t>
  </si>
  <si>
    <t>Задача 1. Организация и проведение мероприятий по вопросам предпринимательской деятельности совместно с представителями бизнеса, включая Дни предпринимальства, празднование профессионального праздника - Дня российского предпринимателя</t>
  </si>
  <si>
    <t>Проведение мероприятия  по вопросам предпринимательской деятельности на безвозмездной основе</t>
  </si>
  <si>
    <t xml:space="preserve">Отчет о ходе реализации муниципальной программы за  2 квартал 2020 год </t>
  </si>
  <si>
    <t>в тыс. руб.</t>
  </si>
  <si>
    <t>Объемы и источники финансирования  в тыс.руб.</t>
  </si>
  <si>
    <t>Муниципальная программа 18 «Формирование современной городской среды ЗАТО город Заозерск Мурманской области на 2017 год»</t>
  </si>
  <si>
    <t>Повышение уровня благоустройства дворовых территорий ЗАТО город Заозерск</t>
  </si>
  <si>
    <t xml:space="preserve"> Повышение уровня благоустройства муниципальных территорий общего пользования ЗАТО город Заозерск</t>
  </si>
  <si>
    <t>Реализация проектов местных инициатив граждан в муниципальном образовании ЗАТО город Заозерск Мурманской области (Приобретение уличной новогодней ели)</t>
  </si>
  <si>
    <t xml:space="preserve">Приложение №13 </t>
  </si>
  <si>
    <r>
      <t xml:space="preserve">Муниципальная программа ЗАТО города Заозерска Мурманской области "Повышение информационной открытости деятельности органов местного самоуправления" на </t>
    </r>
    <r>
      <rPr>
        <b/>
        <sz val="11"/>
        <rFont val="Times New Roman"/>
        <family val="1"/>
        <charset val="204"/>
      </rPr>
      <t>2014-2020 годы</t>
    </r>
  </si>
  <si>
    <t>2014-2020</t>
  </si>
  <si>
    <t>Муниципальное учреждение "Заозерский комитет по телерадиовещанию и печати", Администрация ЗАТО город Заозерск, Управление экономики и финансов Администрации ЗАТО город Заозерск</t>
  </si>
  <si>
    <t>Задача 1. Обнародование через муниципальное печатное средство массовой информации нормативно-правовых актов органов местного самоуправления ЗАТО города Заозерска</t>
  </si>
  <si>
    <t>количество опубликованных в газете "Западная Лица" муниципальных правовых актов и их проектов, которые подлежат обнародованию согласно законодательству РФ и Уставу ЗАТО города Заозерска, %</t>
  </si>
  <si>
    <t>Количество экземпляров</t>
  </si>
  <si>
    <t>Доля читателей информации, освещающей деятельность органов местного самоуправления муниципального образования ЗАТО города Заозерска, от общего числа жителей муниципального образования ЗАТО города Заозерска</t>
  </si>
  <si>
    <t xml:space="preserve">Отчет о ходе реализации муниципальной программы за 2 квартал 2020 год </t>
  </si>
  <si>
    <t>Муниципальная программа ЗАТО города Заозерска Мурманской области "Социальная поддержка некоторых категорий граждан ЗАТО города Заозерска Мурманской области" на 2015-2020 годы</t>
  </si>
  <si>
    <t>Администрация ЗАТО г. Заозерска Мурманской области</t>
  </si>
  <si>
    <t>Подпрограмма 1 "Доступная среда в ЗАТО городе Заозерске Мурманской области"</t>
  </si>
  <si>
    <t>Задача 1. Формирование к 2020 году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</t>
  </si>
  <si>
    <t>Установка кнопки вызова на здании ЗАГСа, заказ ПСД для реконструкции крыльца здания Администрации ЗАТО город Заозерск</t>
  </si>
  <si>
    <t>Управление ЭР, ЖКХ и МИ, МКУ"Управление городским хозяйством", Управление ОКС и МП</t>
  </si>
  <si>
    <t>Подпрограмма 2 "Дополнительные меры социальной поддержки отдельных категорий граждан ЗАТО города Заозерска Мурманской области на 2015-2020 годы"</t>
  </si>
  <si>
    <t>Задача 1. Своевременное оказание дополнительной адресной социальной помощи отдельным категориям граждан, оказавшимся в трудной жизненной ситуации</t>
  </si>
  <si>
    <t>количество мер соц. поддержки, ед.</t>
  </si>
  <si>
    <t>Помощь оказана по факту обращения граждан</t>
  </si>
  <si>
    <t xml:space="preserve">Отчет о ходе реализации муниципальной программы  за 2 квартал 2020 год </t>
  </si>
  <si>
    <t xml:space="preserve">Муниципальная программа ЗАТО города Заозерска Мурманской области "Профилактика правонарушений и обеспечение общественной безопасности в ЗАТО городе Заозерске Мурманской области" </t>
  </si>
  <si>
    <t>Отдел Министерства внутренних дел Российской Федерации по ЗАТО г. Заозерск</t>
  </si>
  <si>
    <t xml:space="preserve">  Основное мероприятие 1 Общая профилактика правонарушений и терроризма</t>
  </si>
  <si>
    <t xml:space="preserve"> Общая профилактика правонарушений, терроризма и экстремизма. Прочие направления расходов.</t>
  </si>
  <si>
    <t>Основное мероприятие 2 Обеспечение общественной безопасности (проведение мероприятий по внедрению и развитию АПК "Безопасный город" на территории ЗАТО г. Заозерск)</t>
  </si>
  <si>
    <t xml:space="preserve">  Мероприятия, связанные с внедрением и развитием аппаратно - программного комплекса "Безопасный город"
</t>
  </si>
  <si>
    <t xml:space="preserve"> Муниципальная программа 17 Профилактика терроризма и экстремизма, а также минимизации и (или) ликвидация последствий проявлений терроризма и экстремизма на территории ЗАТО город Заозерск Мурманской области </t>
  </si>
  <si>
    <t xml:space="preserve">  Основное мероприятие 1 Организация подготовки проектов, изготовление, приобретение буклетов, плакатов, памяток и рекомендаций для учреждений, предприятий организаций</t>
  </si>
  <si>
    <t>Муниципальная программа ЗАТО города Заозерска Мурманской области № 14   "Обеспечение комфортной среды проживания населения ЗАТО города Заозерска" на 2015-2020 годы</t>
  </si>
  <si>
    <t xml:space="preserve"> МКУ "Управление городским хозяйством"</t>
  </si>
  <si>
    <r>
      <t>Задача 1.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Повышение уровня благоустроенности территории ЗАТО город Заозерск</t>
    </r>
  </si>
  <si>
    <r>
      <t>Задача 2.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Обеспечение пассажирских перевозок на социально-значимых внутригородских маршрутах</t>
    </r>
  </si>
  <si>
    <r>
      <t>Задача 3.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Уменьшение задолженности перед ресурсоснабжающими организациями по пустующему муниципальному жилищному фонду</t>
    </r>
  </si>
  <si>
    <r>
      <t>Задача 4.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Обеспечение функций, направленных на повышение качества предоставления услуг в сфере жилищно-коммунального хозяйства</t>
    </r>
  </si>
  <si>
    <r>
      <t>Задача 5.</t>
    </r>
    <r>
      <rPr>
        <b/>
        <sz val="10"/>
        <color indexed="8"/>
        <rFont val="Times New Roman"/>
        <family val="1"/>
        <charset val="204"/>
      </rPr>
      <t xml:space="preserve">  </t>
    </r>
    <r>
      <rPr>
        <sz val="10"/>
        <color indexed="8"/>
        <rFont val="Times New Roman"/>
        <family val="1"/>
        <charset val="204"/>
      </rPr>
      <t>Оплата взносов на капитальный ремонт общего имущества за муниципальные помещения в многоквартирных домах ЗАТО город Заозерск</t>
    </r>
  </si>
  <si>
    <t>6.</t>
  </si>
  <si>
    <r>
      <t>Задача 6.</t>
    </r>
    <r>
      <rPr>
        <b/>
        <sz val="10"/>
        <color indexed="8"/>
        <rFont val="Times New Roman"/>
        <family val="1"/>
        <charset val="204"/>
      </rPr>
      <t xml:space="preserve">  </t>
    </r>
    <r>
      <rPr>
        <sz val="10"/>
        <color indexed="8"/>
        <rFont val="Times New Roman"/>
        <family val="1"/>
        <charset val="204"/>
      </rPr>
      <t>Финансовое обеспечение расходных обязательств по осуществлению дорожной деятельности в отношении автомобильных дорог местного значения и сооружений на автомобильных дорогах.</t>
    </r>
  </si>
  <si>
    <t>7.</t>
  </si>
  <si>
    <t>Основное мероприятие К</t>
  </si>
  <si>
    <t>Заместитель директора МКУ "Управление городским хозяйством"</t>
  </si>
  <si>
    <t>Н.В. Васютичев</t>
  </si>
  <si>
    <t>Главный бухгалтер</t>
  </si>
  <si>
    <t>Е.А. Санатарчук</t>
  </si>
  <si>
    <t>Исп. Соколова В.А. (3-23-71)</t>
  </si>
  <si>
    <t>Отчет о ходе реализации муниципальной программы за 2 квартал 2020 год</t>
  </si>
  <si>
    <r>
      <t xml:space="preserve">Степень освоения средств, </t>
    </r>
    <r>
      <rPr>
        <b/>
        <sz val="10"/>
        <color indexed="8"/>
        <rFont val="Times New Roman"/>
        <family val="1"/>
        <charset val="204"/>
      </rPr>
      <t>%</t>
    </r>
  </si>
  <si>
    <r>
      <t xml:space="preserve">Степень достижения, </t>
    </r>
    <r>
      <rPr>
        <b/>
        <sz val="8"/>
        <color indexed="8"/>
        <rFont val="Times New Roman"/>
        <family val="1"/>
        <charset val="204"/>
      </rPr>
      <t>%</t>
    </r>
  </si>
  <si>
    <t>Муниципальная программа  "Развитие образования, культуры, спорта и молодежной политики в городе Заозерске. Основные направления деятельности на 2018-2022 годы"</t>
  </si>
  <si>
    <t>2018-2022</t>
  </si>
  <si>
    <t>Подпрограмма 1.  "Модернизация системы образования и культуры ЗАТО город Заозерск через эффективное выполнение муниципальных фукнций, услуг, работ"</t>
  </si>
  <si>
    <t>ОО, ЦКБО, ЦРБО</t>
  </si>
  <si>
    <t>Задача 1. Организация дошкольного образования</t>
  </si>
  <si>
    <t>Охват детей программами дошкольного образования в возрасте от 1,5 до 7 лет</t>
  </si>
  <si>
    <t>ДОО</t>
  </si>
  <si>
    <t>1.2.</t>
  </si>
  <si>
    <t>Задача 2. Организация общего образования</t>
  </si>
  <si>
    <t>Охват детей в возрасте от 7 до 18 лет программами начального общего, основного общего, среднего общего образования</t>
  </si>
  <si>
    <t>ОШ</t>
  </si>
  <si>
    <t>1.2.1.</t>
  </si>
  <si>
    <t xml:space="preserve">Задача 2.1. Обновление материально-технической базы для формирования  у обучающихся современных технологических и гуманитарных навыков 
</t>
  </si>
  <si>
    <t xml:space="preserve">Удельный вес обучающихся, охваченных основными и дополнительными программами цифрового и гуманитарного профилей, от общего количества обучающихся, до 70% </t>
  </si>
  <si>
    <t>1.3.</t>
  </si>
  <si>
    <t>Задача 3. Организация дополнительного образования</t>
  </si>
  <si>
    <t>Охват детей в возрасте от 5 до 18 лет программами дополнительного образования</t>
  </si>
  <si>
    <t>ОШ, ДОО, ОДОД</t>
  </si>
  <si>
    <t>1.4.</t>
  </si>
  <si>
    <t>Задача 4. Увеличение  численности обучающихся организаций общего и среднего образования, обучающихся по новым федеральным государственным образовательным стандартам.</t>
  </si>
  <si>
    <t>Удельный вес численности обучающихся организаций общего и среднего образования, обучающихся по новым федеральным государственным образовательным стандартам, %</t>
  </si>
  <si>
    <t>1.5.</t>
  </si>
  <si>
    <t>Задача 5. Внедрение системы  независимой оценки качества общего образования</t>
  </si>
  <si>
    <t>Удельный вес обучающихся, охваченных диагностикой готовности к обучению на следующей ступени, от общего количества обучающихся, %</t>
  </si>
  <si>
    <t>ОШ, ДОО</t>
  </si>
  <si>
    <t>1.6.</t>
  </si>
  <si>
    <t>Задача 6. Охват обучающихся на старшей ступени  общего образования программами профильного обучения.</t>
  </si>
  <si>
    <t>Удельный вес старшеклассников, обучающихся по программам профильного обучения от общего количества старшеклассников, %</t>
  </si>
  <si>
    <t>1.7.</t>
  </si>
  <si>
    <t>Задача 7.  Повышение качества образования</t>
  </si>
  <si>
    <t>ОШ, ЦРБО</t>
  </si>
  <si>
    <t>1.7.1.</t>
  </si>
  <si>
    <t xml:space="preserve">7.1. Результаты итоговой аттестации </t>
  </si>
  <si>
    <t>Повышение качества образовани по результатам итоговой аттестации по сравнению с предыдущим годом</t>
  </si>
  <si>
    <t>1.7.2.</t>
  </si>
  <si>
    <t>7.2. Повышение профессионального уровня, развитие потенциала руководящих и педагогических кадров</t>
  </si>
  <si>
    <t>Удельный вес педагогических работников, прошедших повышение квалификации или профессиональную переподготовку для работы в соответствии с ФГОС, в общей численности руководителей и педагогических работников, %</t>
  </si>
  <si>
    <t>ОО, ЦРБО</t>
  </si>
  <si>
    <t>1.8.</t>
  </si>
  <si>
    <t>Задача 8.  Реализация мероприятий по развитию системы выявления и поддержки талантливых детей.</t>
  </si>
  <si>
    <t>Удельный вес численности обучающихся по программам общего образования, участвующих в олимпиадах и конкурсах различного уровня, в общей численности обучающихся по программам общего образования, %</t>
  </si>
  <si>
    <t>1.9.</t>
  </si>
  <si>
    <t>Задача 9. Обеспечение  реализации  Указов Президента  РФ от 07.05.2012 №597 и от 01.06.2012 №761 в  части  повышения  заработной платы педагогических  работников общеобразовательных учреждений и соновных работников учреждений культуры</t>
  </si>
  <si>
    <t>Соотношение средней заработной платы педагогических работников общеобразовательных учреждений и средней заработной платы в Мурманской области, %</t>
  </si>
  <si>
    <t>Соотношение средней заработной платы основных работников  учреждений культуры и средней заработной платы в Мурманской области, %</t>
  </si>
  <si>
    <t>ЦКБО</t>
  </si>
  <si>
    <t>1.10.</t>
  </si>
  <si>
    <t>Задача 10.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бюджета, выполнение финансовых обязательств в соответствии с бюджетной росписью, своевременное проведение соответствующих платежей</t>
  </si>
  <si>
    <t>Управление ОКСиМП</t>
  </si>
  <si>
    <t>1.11.</t>
  </si>
  <si>
    <t>Задача 11. Организация мероприятий по подготовке и проведению итоговой аттестации</t>
  </si>
  <si>
    <t>МОУ СОШ №289, ЦРБО</t>
  </si>
  <si>
    <t>1.12.</t>
  </si>
  <si>
    <t xml:space="preserve">Задача 12. Организация бухгалтерского, хозяйственного, транспортного, технического и технологического обеспечения муниципальных образовательных организаций и учреждений культуры </t>
  </si>
  <si>
    <t>ЦРБО</t>
  </si>
  <si>
    <t>1.13.</t>
  </si>
  <si>
    <t>Задача 13. Осуществление функций по опеке и попечительству в отношении несовершеннолетних лиц в пределах переданных муниципалитету государственных полномочий</t>
  </si>
  <si>
    <t>1.13.1.</t>
  </si>
  <si>
    <t>13.1.Обеспечение исполнения отдельных государственных полномочий по опеке и попечительстьву в отношении несовершеннолетних лиц</t>
  </si>
  <si>
    <t>1.13.2.</t>
  </si>
  <si>
    <t>13.2. Предоставление дополнительных гарантий по оплате за жилое помещение и коммунальные услуги детям-сиротам и детям, оставшимся без попечения родителей, лицам из числа детей-сирот и детей, оставшихся без попечения родителей</t>
  </si>
  <si>
    <t>1.13.3.</t>
  </si>
  <si>
    <t>13.3. Предоставление мер социальной поддержки выпускникам образовательных организаций для детей-сирот и детей, оставшихся без попечения родителей</t>
  </si>
  <si>
    <t>1.13.4.</t>
  </si>
  <si>
    <t>13.4. Профилактика социального сиротства (патронат)</t>
  </si>
  <si>
    <t>1.13.5.</t>
  </si>
  <si>
    <t>13.5. Ремонт жилых помещений, собственниками которых являются дети-сироты и дети, оставшихся без попечения родителей</t>
  </si>
  <si>
    <t>1.14.</t>
  </si>
  <si>
    <t>Задача 14. Организация выплаты компенсации части родительской платы</t>
  </si>
  <si>
    <t>ДОО, ЦРБО</t>
  </si>
  <si>
    <t>1.15.</t>
  </si>
  <si>
    <t>Задача 15. Организация и проведение культурно-досуговых мероприятий, творческих конкурсов, выставок, фестивалей, концертов, в том числе организация деятельности клубных формирований. Содержание имущества муниципального учреждения культуры.</t>
  </si>
  <si>
    <t>количество участников клубных формирований</t>
  </si>
  <si>
    <t>количество клубных формирований</t>
  </si>
  <si>
    <t>количество проведенных культурно-досуговых мероприятий, творческих конкурсов, фестивалей, выставок, концертов, массовых городских праздников силами ГДК</t>
  </si>
  <si>
    <t>1.15.1.</t>
  </si>
  <si>
    <t>Задача 15.1. Проведение ремонтных работ и укрепление материально-технической базы муниципальных учреждений культуры, искусства и образования в сфере культуры и искусства.</t>
  </si>
  <si>
    <t>1.16.</t>
  </si>
  <si>
    <t>Задача 16. Текущий,  капитальный ремонт образовательных организаций</t>
  </si>
  <si>
    <t>1.16.1.</t>
  </si>
  <si>
    <t xml:space="preserve">Задача 16.1. 
Ремонт благоустройства территории СОШ № 289 в ЗАТО город Заозерск
</t>
  </si>
  <si>
    <t>СОШ № 289</t>
  </si>
  <si>
    <t>1.16.2.</t>
  </si>
  <si>
    <t xml:space="preserve">Задача 16.2.
Ремонт стадиона на территории ООШ №288 в ЗАТО город Заозерск, расположенного по адресу: ул. Колышкина, д.16.
</t>
  </si>
  <si>
    <t>ООШ № 288</t>
  </si>
  <si>
    <t>Подпрограмма 2.  «Формирование здорового образа жизни и организация отдыха, оздоровления и занятости детей и подростков</t>
  </si>
  <si>
    <t xml:space="preserve"> Задача 1. Организация  отдыха и оздоровления обучающихся в лагерях дневного пребывания, в оздоровительных организациях  Мурманской области и за её пределами</t>
  </si>
  <si>
    <t>Доля обучающихся ОШ, охваченных организованным отдыхом и оздоровлением, от общей  численности обучающихся СОШ,%</t>
  </si>
  <si>
    <t>Образовательные организации, Управление ОКСиМП</t>
  </si>
  <si>
    <t>Задача 2. Предоставление организованного отдыха и оздоровления обучающимся из числа детей-сирот, детей, оставшихся без попечения родителей, находящихся в ТЖС</t>
  </si>
  <si>
    <t>Охват  детей-сирот, детей, оставшихся без попечения родителей, детей, находящихся в трудной жизненной ситуации охваченных всеми видами организованного отдыха и оздоровления, чел</t>
  </si>
  <si>
    <t>Специалист по охране прав детей, образовательные организации</t>
  </si>
  <si>
    <t>Задача 3.  Организация полноценного питания обучающихся СОШ и воспитанников ДОО</t>
  </si>
  <si>
    <t>Образовательные организации</t>
  </si>
  <si>
    <t>Обеспечение  бесплатным питанием льготных категорий обучающихся</t>
  </si>
  <si>
    <t>Доля  обучающихся, охваченных  организованным горячим питанием, %</t>
  </si>
  <si>
    <t>2.3.2.</t>
  </si>
  <si>
    <t>Обеспечение бесплатным питанием льготных категорий воспитанников</t>
  </si>
  <si>
    <t>Доля  воспитанников, охваченных  организованным  питанием, %</t>
  </si>
  <si>
    <t xml:space="preserve"> Подпрограмма 3 «Комплексная безопасность образовательных организаций и учреждений культуры ЗАТО город Заозерск»</t>
  </si>
  <si>
    <t>Задача 1. Создание безопасных условий для осуществления образовательного процесса в образовательных организациях, для населения города при пребывании в учреждениях культуры</t>
  </si>
  <si>
    <t>Материально-техническое обеспечение пожарной безопасности  (обслуживание пожарной сигнализации, пропитка огнезащитным раствором, перезарядка огнетушителей, приобретение СИЗ и т.д.)</t>
  </si>
  <si>
    <t>Доля зданий, которые соответствуют требованиям пожарной безопасности, %</t>
  </si>
  <si>
    <t>ОО, ЦКБО</t>
  </si>
  <si>
    <t>Доля организаций, соответствующих требованиям СнПиН,%</t>
  </si>
  <si>
    <t>3.1.2.</t>
  </si>
  <si>
    <t>Материально-техническое обеспечение антитеррористической безопасности  (обслуживание КТП, АПС, системы видеонаблюдения)</t>
  </si>
  <si>
    <t>Доля организаций, оснащенных системами видеонаблюдения,%</t>
  </si>
  <si>
    <t>3.1.3.</t>
  </si>
  <si>
    <t>Материально-техническое обеспечение электрической безопасности (ремонт электропроводки, приобретение замена светильников, замена ламп наружного освещения)</t>
  </si>
  <si>
    <t>Отсутствие предписаний надзорных органов по электробезопасности</t>
  </si>
  <si>
    <t>3.1.4.</t>
  </si>
  <si>
    <t>Проведение ремонтных работ и укрепление материально-технической базы муниципальных учреждений культуры, искусства и образования в сфере культуры и искусства</t>
  </si>
  <si>
    <t>Организация безопасного пребывания населения в зданиях</t>
  </si>
  <si>
    <t>ОО, ЦКБО, МКУ ЦРБО, УГХ</t>
  </si>
  <si>
    <t>Задача 2: Повышение  уровня профессиональной подготовки  и квалификации руководителей и работников организаций в области обеспечения безопасности жизнедеятельности (охрана труда, пожарная безопасность)</t>
  </si>
  <si>
    <t>Доля руководителей, заместителейи работников организаций, прошедших повышение квалификации в области обеспечения безопасности жизнедеятельности, охране труда, пожарной безопасности %</t>
  </si>
  <si>
    <t>Задача 3. Техническая безопасностьобразовательных  организаций и учреждений культуры</t>
  </si>
  <si>
    <t>3.3.1</t>
  </si>
  <si>
    <t>Обеспечение выполнений требований СанПин (проведение аттестации рабочих мест, текущий ремонт помещений, обеспечение питьевого режима, обслуживание воздухообмена и т.д.)</t>
  </si>
  <si>
    <t>Отсутсвие предписаний надзорных органов, % выполнения</t>
  </si>
  <si>
    <t>3.3.2</t>
  </si>
  <si>
    <t>Капитальный ремонт зданий учреждений образования и культуры</t>
  </si>
  <si>
    <t>3.4.</t>
  </si>
  <si>
    <t>Задача 4.  Обеспечение энергоэффективности деятельности  организаций  образования и культуры  (ремонт, замена приборов учета тепла и воды, замена ламп накаливания на энергосберерегающие)</t>
  </si>
  <si>
    <t>Снижение энергозатрат, энергопотребления</t>
  </si>
  <si>
    <t xml:space="preserve"> Подпрограмма 4 «Развитие культуры и сохранение историко – культурных объектов в ЗАТО город Заозерск».</t>
  </si>
  <si>
    <t>Задача 1. Сохранение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Отечества), расположенных на территории муниципального образования ЗАТО город Заозерск</t>
  </si>
  <si>
    <t>доля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Отечества), расположенных на территории муниципального образования ЗАТО город Заозерск, имеющих удовлетворительное состояние, в общем количестве историко-культурных объектов, %</t>
  </si>
  <si>
    <t>УЭР, ЖКХиМИ, УГХ</t>
  </si>
  <si>
    <t>4.2.</t>
  </si>
  <si>
    <t>Задача 2. Проведение гражданско-патриотических и социально-значимых мероприятий, увековечивающих память погибших воинов,  защитников Родины</t>
  </si>
  <si>
    <t>Увеличение количества проведенных гражданско-патриотических и социально-значимых мероприятий, %</t>
  </si>
  <si>
    <t>ЦКБО, ОО</t>
  </si>
  <si>
    <t>4.3.</t>
  </si>
  <si>
    <t>Задача 3. Развитие творческого потенциала и организация досуга населения</t>
  </si>
  <si>
    <t>4.3.1.</t>
  </si>
  <si>
    <t>3.1. Организация и проведение официальных городских культурно-массовых мероприятий в соответствии с единым каледарным планом</t>
  </si>
  <si>
    <t>число посещений официальных городских гражданско-патриотических и культурно-массовых мероприятий, презентаций, выставок мастеров народного художественного творчества</t>
  </si>
  <si>
    <t>4.3.2.</t>
  </si>
  <si>
    <t xml:space="preserve">3.2. Выполнение Единого календарного плана проведения официальных городских гражданско-патриотических и культурно-массовых мероприятий,% </t>
  </si>
  <si>
    <t>Выполнение ЕКП</t>
  </si>
  <si>
    <t>4.4.</t>
  </si>
  <si>
    <t>Задача 4. Стимулирование и поощрение населения города</t>
  </si>
  <si>
    <t>4.4.1.</t>
  </si>
  <si>
    <t>4.1. Поощрение населения города наградами ЗАТО город Заозерск</t>
  </si>
  <si>
    <t>Охват наградами ЗАТО город Заозерск населения города, от количества обратившихся,%</t>
  </si>
  <si>
    <t>Организационный отдел Администрации ЗАТО город Заозерск</t>
  </si>
  <si>
    <t>4.4.2.</t>
  </si>
  <si>
    <t>4.2. Поощрение населения города наградами Управления ОКСиМП</t>
  </si>
  <si>
    <t>Охват наградами Управления ОКСиМП населения города, от количества обратившихся,%</t>
  </si>
  <si>
    <t>4.4.3.</t>
  </si>
  <si>
    <t>4.3.  Популяризация символов ЗАТО город Заозерск</t>
  </si>
  <si>
    <t xml:space="preserve">Охват городских мероприятий мероприятиями по популяризации символов ЗАТО город Заозерск, % </t>
  </si>
  <si>
    <t>4.5.</t>
  </si>
  <si>
    <t>Задача 5. Развитие молодежной политики</t>
  </si>
  <si>
    <t>4.5.1.</t>
  </si>
  <si>
    <t>5.1. Обеспечение эффективной социализации и вовлечения молодежи в активную общественную деятельность в сфере образования, культуры, спорта и молодежной политики, развитие волонтерского движения</t>
  </si>
  <si>
    <t>доля молодежи участвующей в деятельности молодежных общественных объединений, вовлеченной в добровольческую (волонтерскую) деятельность, от общего числа молодежи, %</t>
  </si>
  <si>
    <t>ОО, ЦКБО, общественные организации</t>
  </si>
  <si>
    <t>4.5.2.</t>
  </si>
  <si>
    <t xml:space="preserve">5.2.. Создание оптимальных условий для успешного развития потенциала и интеграции молодежи в социально-экономическую, культурную и общественно-политическую жизнь ЗАТО город Заозерск. </t>
  </si>
  <si>
    <t>Доля проведенныхмероприятий для молодежи из общего числа мероприятий, %</t>
  </si>
  <si>
    <t>увеличение доли молодежи, участвующей в городских мероприятиях, %</t>
  </si>
  <si>
    <t>4.5.3.</t>
  </si>
  <si>
    <t>5.3. Организация мероприятий по профилактике употребления наркотических, психотропных веществ, алкоголя, табакокурения среди несовершеннолетних</t>
  </si>
  <si>
    <t>Доля детского населения и  молодежи, охваченных  мероприятиями по профилактике употребления наркотических, психотропных веществ, алкоголя, табакокурения, %</t>
  </si>
  <si>
    <t>ОО, ЦКБО, ОМВД, КДН</t>
  </si>
  <si>
    <t>4.5.4.</t>
  </si>
  <si>
    <t>5.4. Организация мероприятий по реализации государственной политики в области гражданско-патриотического воспитания, подготовки молодежи к военной службе, созданию центров военно-патриотического воспитания, отрядов юнармии</t>
  </si>
  <si>
    <t>Доля проведенных гражданско-патриотических мероприятий от общего числа</t>
  </si>
  <si>
    <t>ЦДОД, ОО, СПСЧ №5, МКУ АСС, в/ч</t>
  </si>
  <si>
    <t>4.5.5.</t>
  </si>
  <si>
    <t>5.5. Организация мероприятий по трудоустройству несовершеннолетних</t>
  </si>
  <si>
    <t>4.6.</t>
  </si>
  <si>
    <t xml:space="preserve">Задача 6. Организация библиотечного обслуживания населения </t>
  </si>
  <si>
    <t>4.6.1.</t>
  </si>
  <si>
    <t xml:space="preserve">6.1. Популярицация чтения среди населения </t>
  </si>
  <si>
    <t>количество зарегистрированных пользователей библиотеки, тыс.чел.</t>
  </si>
  <si>
    <t>ЦКБО, ЦБЦ</t>
  </si>
  <si>
    <t>4.6.2.</t>
  </si>
  <si>
    <t>6.2. Обслуживание населения, проведение мероприятий</t>
  </si>
  <si>
    <t>количество посещений библиотеки пользователями</t>
  </si>
  <si>
    <t>4.6.3.</t>
  </si>
  <si>
    <t>6.3. Сохранение фондов библиотек</t>
  </si>
  <si>
    <t>Количество экземпляров фондов</t>
  </si>
  <si>
    <t>4.7.</t>
  </si>
  <si>
    <t>Задача 7.  Функционирование музеев, музейных комнат, сохранение фондов музеев</t>
  </si>
  <si>
    <t>ЦКБО, ЦДОД</t>
  </si>
  <si>
    <t>Подпрограмма 5 "Развитие физической культуры и спорта в ЗАТО город Заозерск"</t>
  </si>
  <si>
    <t>5.1.</t>
  </si>
  <si>
    <t>Задача 1. Развитие физической культуры и спорта среди детей, подростков и молодежи</t>
  </si>
  <si>
    <t>доля детей, систематически занимающихся физической культурой и спортом, к общему числу обучающихся в общеобразовательных организациях, %</t>
  </si>
  <si>
    <t>5.2.</t>
  </si>
  <si>
    <t>Задача 2.Популяризация физической культуры и спорта среди населения города</t>
  </si>
  <si>
    <t>доля населения, систематически занимающихся физической культурой и спортом, к общему числу , %</t>
  </si>
  <si>
    <t>5.3.</t>
  </si>
  <si>
    <t>Задача 3.Проведение спортивно-массовых и физкультурно-оздоровительных мероприятий</t>
  </si>
  <si>
    <t>Выполнение Единого календарного плана проведения спортивно-массовых и физкультурно-оздоровительных мероприятий, %</t>
  </si>
  <si>
    <t>5.4.</t>
  </si>
  <si>
    <t xml:space="preserve">Задача 4.Совершенствование системы подготовки спортсменов высокого классах </t>
  </si>
  <si>
    <t>Выполнение норм и  разрядных требований ЕВСК, от общей численности занимающихся в учреждениях дополнительного образования спортивной направленности, %</t>
  </si>
  <si>
    <t>5.5.</t>
  </si>
  <si>
    <t>Задача 5.Содержание спортивных сооружений и обеспечение свободного доступа на объекты спорта (обеспечение выполнения муниципального задания)</t>
  </si>
  <si>
    <t>5.6.</t>
  </si>
  <si>
    <t>Задача 6.Сохранение реестра спортивных сооружений, укрепление материальной базы спортивных объектов</t>
  </si>
  <si>
    <t>Сохранение спортивных объектов по сравнению с прошлым годом, %</t>
  </si>
  <si>
    <t>УЭР, ЖКХиМИ</t>
  </si>
  <si>
    <t>5.7.</t>
  </si>
  <si>
    <t>Задача 7. Проведение мероприятий Всероссийского комплекса "Готов к труду и обороне!"</t>
  </si>
  <si>
    <t>Доля населения, участвующих в мероприятиях ГТО, %</t>
  </si>
  <si>
    <t>ДЮСШ, ОО</t>
  </si>
  <si>
    <t>5.8.</t>
  </si>
  <si>
    <t>Задача 8. Обеспечение максимальной загруженности и эффективное использование спортивных объектов</t>
  </si>
  <si>
    <t>Количество посещений спортивных объектов на 5 %</t>
  </si>
  <si>
    <t>ДЮСШ, ОО, ЦКБО, УГХ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</si>
</sst>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3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9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</font>
    <font>
      <sz val="8"/>
      <color theme="1" tint="0.249977111117893"/>
      <name val="Times New Roman"/>
      <family val="1"/>
      <charset val="204"/>
    </font>
    <font>
      <sz val="8"/>
      <color theme="1"/>
      <name val="Elephant"/>
      <family val="1"/>
    </font>
    <font>
      <sz val="8"/>
      <color theme="1"/>
      <name val="Constant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498">
    <xf numFmtId="0" fontId="0" fillId="0" borderId="0" xfId="0"/>
    <xf numFmtId="0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4" fontId="0" fillId="2" borderId="0" xfId="0" applyNumberForma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2" fontId="3" fillId="2" borderId="2" xfId="0" applyNumberFormat="1" applyFont="1" applyFill="1" applyBorder="1" applyAlignment="1">
      <alignment horizontal="center"/>
    </xf>
    <xf numFmtId="4" fontId="3" fillId="2" borderId="2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2" fontId="14" fillId="2" borderId="2" xfId="0" applyNumberFormat="1" applyFont="1" applyFill="1" applyBorder="1" applyAlignment="1">
      <alignment horizontal="center"/>
    </xf>
    <xf numFmtId="2" fontId="14" fillId="2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6" fillId="2" borderId="0" xfId="0" applyFont="1" applyFill="1"/>
    <xf numFmtId="14" fontId="16" fillId="2" borderId="0" xfId="0" applyNumberFormat="1" applyFont="1" applyFill="1"/>
    <xf numFmtId="0" fontId="5" fillId="2" borderId="2" xfId="0" applyFont="1" applyFill="1" applyBorder="1" applyAlignment="1">
      <alignment horizontal="center" wrapText="1"/>
    </xf>
    <xf numFmtId="4" fontId="5" fillId="2" borderId="2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4" fontId="14" fillId="2" borderId="2" xfId="0" applyNumberFormat="1" applyFont="1" applyFill="1" applyBorder="1" applyAlignment="1">
      <alignment horizontal="center" wrapText="1"/>
    </xf>
    <xf numFmtId="0" fontId="14" fillId="2" borderId="2" xfId="0" applyFont="1" applyFill="1" applyBorder="1" applyAlignment="1">
      <alignment horizontal="center" wrapText="1"/>
    </xf>
    <xf numFmtId="2" fontId="14" fillId="2" borderId="2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2" fontId="14" fillId="2" borderId="7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2" fontId="14" fillId="2" borderId="7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3" fillId="2" borderId="0" xfId="0" applyNumberFormat="1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2" fontId="5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1" fontId="1" fillId="2" borderId="2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7" fillId="0" borderId="0" xfId="0" applyFont="1" applyAlignment="1">
      <alignment horizontal="left" vertical="center"/>
    </xf>
    <xf numFmtId="0" fontId="3" fillId="2" borderId="6" xfId="0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/>
    </xf>
    <xf numFmtId="2" fontId="20" fillId="2" borderId="2" xfId="0" applyNumberFormat="1" applyFont="1" applyFill="1" applyBorder="1" applyAlignment="1">
      <alignment horizontal="center"/>
    </xf>
    <xf numFmtId="0" fontId="0" fillId="2" borderId="2" xfId="0" applyFill="1" applyBorder="1"/>
    <xf numFmtId="0" fontId="28" fillId="2" borderId="2" xfId="0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/>
    </xf>
    <xf numFmtId="0" fontId="29" fillId="2" borderId="2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left"/>
    </xf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vertical="center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4" fontId="2" fillId="2" borderId="11" xfId="0" applyNumberFormat="1" applyFont="1" applyFill="1" applyBorder="1" applyAlignment="1">
      <alignment horizontal="center" vertical="center" wrapText="1"/>
    </xf>
    <xf numFmtId="2" fontId="2" fillId="2" borderId="11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2" fontId="16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8" fillId="0" borderId="0" xfId="0" applyFont="1"/>
    <xf numFmtId="4" fontId="3" fillId="0" borderId="2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/>
    </xf>
    <xf numFmtId="4" fontId="3" fillId="0" borderId="2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4" fontId="0" fillId="0" borderId="0" xfId="0" applyNumberFormat="1"/>
    <xf numFmtId="4" fontId="3" fillId="2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4" fontId="5" fillId="2" borderId="1" xfId="0" applyNumberFormat="1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0" fontId="34" fillId="2" borderId="32" xfId="0" applyFont="1" applyFill="1" applyBorder="1" applyAlignment="1">
      <alignment horizontal="center" vertical="top" wrapText="1"/>
    </xf>
    <xf numFmtId="0" fontId="35" fillId="2" borderId="32" xfId="0" applyFont="1" applyFill="1" applyBorder="1" applyAlignment="1">
      <alignment horizontal="center" vertical="top" wrapText="1"/>
    </xf>
    <xf numFmtId="0" fontId="3" fillId="2" borderId="32" xfId="0" applyFont="1" applyFill="1" applyBorder="1" applyAlignment="1">
      <alignment horizontal="center" vertical="center" wrapText="1"/>
    </xf>
    <xf numFmtId="4" fontId="3" fillId="2" borderId="32" xfId="0" applyNumberFormat="1" applyFont="1" applyFill="1" applyBorder="1" applyAlignment="1">
      <alignment horizontal="center"/>
    </xf>
    <xf numFmtId="2" fontId="3" fillId="2" borderId="32" xfId="0" applyNumberFormat="1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/>
    </xf>
    <xf numFmtId="0" fontId="34" fillId="2" borderId="0" xfId="0" applyFont="1" applyFill="1" applyAlignment="1">
      <alignment horizontal="center" vertical="top" wrapText="1"/>
    </xf>
    <xf numFmtId="0" fontId="35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/>
    </xf>
    <xf numFmtId="0" fontId="19" fillId="2" borderId="0" xfId="0" applyFont="1" applyFill="1"/>
    <xf numFmtId="0" fontId="19" fillId="2" borderId="33" xfId="0" applyFont="1" applyFill="1" applyBorder="1"/>
    <xf numFmtId="0" fontId="19" fillId="0" borderId="0" xfId="0" applyFont="1"/>
    <xf numFmtId="0" fontId="29" fillId="2" borderId="0" xfId="0" applyFont="1" applyFill="1"/>
    <xf numFmtId="0" fontId="29" fillId="0" borderId="0" xfId="0" applyFont="1"/>
    <xf numFmtId="0" fontId="29" fillId="0" borderId="33" xfId="0" applyFont="1" applyBorder="1"/>
    <xf numFmtId="0" fontId="3" fillId="0" borderId="0" xfId="0" applyFont="1"/>
    <xf numFmtId="0" fontId="2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9" fillId="0" borderId="1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5" xfId="0" applyFont="1" applyFill="1" applyBorder="1" applyAlignment="1">
      <alignment horizontal="left" vertical="center" wrapText="1"/>
    </xf>
    <xf numFmtId="0" fontId="19" fillId="2" borderId="7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/>
    </xf>
    <xf numFmtId="2" fontId="1" fillId="2" borderId="7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2" fontId="16" fillId="2" borderId="1" xfId="0" applyNumberFormat="1" applyFont="1" applyFill="1" applyBorder="1" applyAlignment="1">
      <alignment horizontal="center" vertical="center"/>
    </xf>
    <xf numFmtId="2" fontId="16" fillId="2" borderId="5" xfId="0" applyNumberFormat="1" applyFont="1" applyFill="1" applyBorder="1" applyAlignment="1">
      <alignment horizontal="center" vertical="center"/>
    </xf>
    <xf numFmtId="2" fontId="16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/>
    </xf>
    <xf numFmtId="0" fontId="16" fillId="2" borderId="23" xfId="0" applyFont="1" applyFill="1" applyBorder="1" applyAlignment="1">
      <alignment horizontal="center"/>
    </xf>
    <xf numFmtId="0" fontId="16" fillId="2" borderId="20" xfId="0" applyFont="1" applyFill="1" applyBorder="1" applyAlignment="1">
      <alignment horizontal="center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16" fontId="16" fillId="2" borderId="29" xfId="0" applyNumberFormat="1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31" fillId="2" borderId="25" xfId="0" applyFont="1" applyFill="1" applyBorder="1" applyAlignment="1">
      <alignment horizontal="center" vertical="center" wrapText="1"/>
    </xf>
    <xf numFmtId="0" fontId="31" fillId="2" borderId="22" xfId="0" applyFont="1" applyFill="1" applyBorder="1" applyAlignment="1">
      <alignment horizontal="center" vertical="center" wrapText="1"/>
    </xf>
    <xf numFmtId="0" fontId="31" fillId="2" borderId="1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/>
    </xf>
    <xf numFmtId="0" fontId="16" fillId="2" borderId="30" xfId="0" applyFont="1" applyFill="1" applyBorder="1" applyAlignment="1">
      <alignment horizontal="center"/>
    </xf>
    <xf numFmtId="0" fontId="16" fillId="2" borderId="31" xfId="0" applyFont="1" applyFill="1" applyBorder="1" applyAlignment="1">
      <alignment horizontal="center"/>
    </xf>
    <xf numFmtId="0" fontId="32" fillId="2" borderId="25" xfId="0" applyFont="1" applyFill="1" applyBorder="1" applyAlignment="1">
      <alignment horizontal="center" vertical="center" wrapText="1"/>
    </xf>
    <xf numFmtId="0" fontId="32" fillId="2" borderId="22" xfId="0" applyFont="1" applyFill="1" applyBorder="1" applyAlignment="1">
      <alignment horizontal="center" vertical="center" wrapText="1"/>
    </xf>
    <xf numFmtId="0" fontId="32" fillId="2" borderId="16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/>
    <xf numFmtId="0" fontId="0" fillId="0" borderId="7" xfId="0" applyFill="1" applyBorder="1" applyAlignment="1"/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vertical="center" wrapText="1"/>
    </xf>
    <xf numFmtId="0" fontId="0" fillId="2" borderId="7" xfId="0" applyFont="1" applyFill="1" applyBorder="1" applyAlignment="1">
      <alignment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/>
    </xf>
    <xf numFmtId="49" fontId="0" fillId="0" borderId="7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0" fillId="2" borderId="5" xfId="0" applyFill="1" applyBorder="1" applyAlignment="1"/>
    <xf numFmtId="0" fontId="0" fillId="2" borderId="7" xfId="0" applyFill="1" applyBorder="1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2" borderId="7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 wrapText="1"/>
    </xf>
    <xf numFmtId="2" fontId="1" fillId="0" borderId="7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1" fontId="1" fillId="0" borderId="7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7" xfId="0" applyFont="1" applyFill="1" applyBorder="1" applyAlignment="1">
      <alignment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2" borderId="5" xfId="0" applyNumberFormat="1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7" xfId="1" applyNumberFormat="1" applyFont="1" applyFill="1" applyBorder="1" applyAlignment="1">
      <alignment horizontal="center" vertical="center"/>
    </xf>
    <xf numFmtId="0" fontId="34" fillId="2" borderId="2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0" fontId="34" fillId="2" borderId="1" xfId="0" applyFont="1" applyFill="1" applyBorder="1" applyAlignment="1">
      <alignment horizontal="center" vertical="top" wrapText="1"/>
    </xf>
    <xf numFmtId="0" fontId="34" fillId="2" borderId="5" xfId="0" applyFont="1" applyFill="1" applyBorder="1" applyAlignment="1">
      <alignment horizontal="center" vertical="top" wrapText="1"/>
    </xf>
    <xf numFmtId="0" fontId="35" fillId="2" borderId="25" xfId="0" applyFont="1" applyFill="1" applyBorder="1" applyAlignment="1">
      <alignment horizontal="center" vertical="top" wrapText="1"/>
    </xf>
    <xf numFmtId="0" fontId="35" fillId="2" borderId="22" xfId="0" applyFont="1" applyFill="1" applyBorder="1" applyAlignment="1">
      <alignment horizontal="center" vertical="top" wrapText="1"/>
    </xf>
    <xf numFmtId="0" fontId="34" fillId="2" borderId="7" xfId="0" applyFont="1" applyFill="1" applyBorder="1" applyAlignment="1">
      <alignment horizontal="center" vertical="top" wrapText="1"/>
    </xf>
    <xf numFmtId="0" fontId="35" fillId="2" borderId="27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4" fontId="29" fillId="2" borderId="0" xfId="0" applyNumberFormat="1" applyFont="1" applyFill="1"/>
    <xf numFmtId="0" fontId="27" fillId="2" borderId="0" xfId="0" applyFont="1" applyFill="1" applyAlignment="1">
      <alignment horizontal="center" vertical="center"/>
    </xf>
    <xf numFmtId="0" fontId="20" fillId="2" borderId="0" xfId="0" applyFont="1" applyFill="1"/>
    <xf numFmtId="4" fontId="5" fillId="2" borderId="1" xfId="0" applyNumberFormat="1" applyFont="1" applyFill="1" applyBorder="1" applyAlignment="1">
      <alignment horizontal="center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4" fontId="20" fillId="2" borderId="1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4" fontId="20" fillId="2" borderId="5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wrapText="1"/>
    </xf>
    <xf numFmtId="4" fontId="20" fillId="2" borderId="7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20" fillId="2" borderId="2" xfId="0" applyFont="1" applyFill="1" applyBorder="1" applyAlignment="1">
      <alignment horizontal="center"/>
    </xf>
    <xf numFmtId="4" fontId="20" fillId="2" borderId="2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" fontId="20" fillId="2" borderId="1" xfId="0" applyNumberFormat="1" applyFont="1" applyFill="1" applyBorder="1" applyAlignment="1">
      <alignment horizontal="center" vertical="center"/>
    </xf>
    <xf numFmtId="4" fontId="20" fillId="2" borderId="5" xfId="0" applyNumberFormat="1" applyFont="1" applyFill="1" applyBorder="1" applyAlignment="1">
      <alignment horizontal="center" vertical="center"/>
    </xf>
    <xf numFmtId="4" fontId="20" fillId="2" borderId="7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16" fontId="3" fillId="2" borderId="2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4" fillId="2" borderId="0" xfId="0" applyNumberFormat="1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4" fontId="8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2" fontId="9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2" fontId="9" fillId="2" borderId="0" xfId="0" applyNumberFormat="1" applyFont="1" applyFill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38" fillId="2" borderId="5" xfId="0" applyFont="1" applyFill="1" applyBorder="1" applyAlignment="1">
      <alignment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164" fontId="39" fillId="2" borderId="1" xfId="0" applyNumberFormat="1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/>
    </xf>
    <xf numFmtId="164" fontId="39" fillId="2" borderId="5" xfId="0" applyNumberFormat="1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/>
    </xf>
    <xf numFmtId="164" fontId="39" fillId="2" borderId="7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40" fillId="2" borderId="2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 wrapText="1"/>
    </xf>
    <xf numFmtId="0" fontId="40" fillId="2" borderId="5" xfId="0" applyFont="1" applyFill="1" applyBorder="1" applyAlignment="1">
      <alignment horizontal="center" vertical="center" wrapText="1"/>
    </xf>
    <xf numFmtId="0" fontId="40" fillId="2" borderId="7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0" fontId="28" fillId="2" borderId="7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 vertical="center"/>
    </xf>
    <xf numFmtId="1" fontId="8" fillId="2" borderId="5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/>
    </xf>
    <xf numFmtId="1" fontId="8" fillId="2" borderId="7" xfId="0" applyNumberFormat="1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wrapText="1"/>
    </xf>
    <xf numFmtId="0" fontId="41" fillId="2" borderId="5" xfId="0" applyFont="1" applyFill="1" applyBorder="1" applyAlignment="1">
      <alignment horizontal="center" wrapText="1"/>
    </xf>
    <xf numFmtId="0" fontId="41" fillId="2" borderId="7" xfId="0" applyFont="1" applyFill="1" applyBorder="1" applyAlignment="1">
      <alignment horizontal="center" wrapText="1"/>
    </xf>
    <xf numFmtId="0" fontId="42" fillId="2" borderId="1" xfId="0" applyFont="1" applyFill="1" applyBorder="1" applyAlignment="1">
      <alignment horizontal="center" wrapText="1"/>
    </xf>
    <xf numFmtId="0" fontId="42" fillId="2" borderId="5" xfId="0" applyFont="1" applyFill="1" applyBorder="1" applyAlignment="1">
      <alignment horizontal="center" wrapText="1"/>
    </xf>
    <xf numFmtId="0" fontId="42" fillId="2" borderId="7" xfId="0" applyFont="1" applyFill="1" applyBorder="1" applyAlignment="1">
      <alignment horizont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9" fontId="20" fillId="2" borderId="1" xfId="0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0" fillId="2" borderId="0" xfId="0" applyNumberFormat="1" applyFill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1B119-9FFD-469B-AFD1-C29E93EEAD81}">
  <dimension ref="A1:Z393"/>
  <sheetViews>
    <sheetView tabSelected="1" zoomScale="115" zoomScaleNormal="115" workbookViewId="0">
      <selection activeCell="F19" sqref="F19"/>
    </sheetView>
  </sheetViews>
  <sheetFormatPr defaultRowHeight="15"/>
  <cols>
    <col min="1" max="1" width="9.140625" style="2"/>
    <col min="2" max="2" width="32" style="2" customWidth="1"/>
    <col min="3" max="4" width="9.140625" style="2"/>
    <col min="5" max="5" width="10.42578125" style="497" customWidth="1"/>
    <col min="6" max="6" width="11.85546875" style="497" customWidth="1"/>
    <col min="7" max="7" width="9.140625" style="2"/>
    <col min="8" max="8" width="23.85546875" style="2" customWidth="1"/>
    <col min="9" max="9" width="11.28515625" style="2" customWidth="1"/>
    <col min="10" max="10" width="12.140625" style="391" customWidth="1"/>
    <col min="11" max="12" width="9.140625" style="2"/>
    <col min="13" max="13" width="12.85546875" style="2" customWidth="1"/>
    <col min="14" max="257" width="9.140625" style="2"/>
    <col min="258" max="258" width="32" style="2" customWidth="1"/>
    <col min="259" max="260" width="9.140625" style="2"/>
    <col min="261" max="261" width="10.42578125" style="2" customWidth="1"/>
    <col min="262" max="262" width="11.85546875" style="2" customWidth="1"/>
    <col min="263" max="263" width="9.140625" style="2"/>
    <col min="264" max="264" width="23.85546875" style="2" customWidth="1"/>
    <col min="265" max="265" width="11.28515625" style="2" customWidth="1"/>
    <col min="266" max="266" width="12.140625" style="2" customWidth="1"/>
    <col min="267" max="268" width="9.140625" style="2"/>
    <col min="269" max="269" width="12.85546875" style="2" customWidth="1"/>
    <col min="270" max="513" width="9.140625" style="2"/>
    <col min="514" max="514" width="32" style="2" customWidth="1"/>
    <col min="515" max="516" width="9.140625" style="2"/>
    <col min="517" max="517" width="10.42578125" style="2" customWidth="1"/>
    <col min="518" max="518" width="11.85546875" style="2" customWidth="1"/>
    <col min="519" max="519" width="9.140625" style="2"/>
    <col min="520" max="520" width="23.85546875" style="2" customWidth="1"/>
    <col min="521" max="521" width="11.28515625" style="2" customWidth="1"/>
    <col min="522" max="522" width="12.140625" style="2" customWidth="1"/>
    <col min="523" max="524" width="9.140625" style="2"/>
    <col min="525" max="525" width="12.85546875" style="2" customWidth="1"/>
    <col min="526" max="769" width="9.140625" style="2"/>
    <col min="770" max="770" width="32" style="2" customWidth="1"/>
    <col min="771" max="772" width="9.140625" style="2"/>
    <col min="773" max="773" width="10.42578125" style="2" customWidth="1"/>
    <col min="774" max="774" width="11.85546875" style="2" customWidth="1"/>
    <col min="775" max="775" width="9.140625" style="2"/>
    <col min="776" max="776" width="23.85546875" style="2" customWidth="1"/>
    <col min="777" max="777" width="11.28515625" style="2" customWidth="1"/>
    <col min="778" max="778" width="12.140625" style="2" customWidth="1"/>
    <col min="779" max="780" width="9.140625" style="2"/>
    <col min="781" max="781" width="12.85546875" style="2" customWidth="1"/>
    <col min="782" max="1025" width="9.140625" style="2"/>
    <col min="1026" max="1026" width="32" style="2" customWidth="1"/>
    <col min="1027" max="1028" width="9.140625" style="2"/>
    <col min="1029" max="1029" width="10.42578125" style="2" customWidth="1"/>
    <col min="1030" max="1030" width="11.85546875" style="2" customWidth="1"/>
    <col min="1031" max="1031" width="9.140625" style="2"/>
    <col min="1032" max="1032" width="23.85546875" style="2" customWidth="1"/>
    <col min="1033" max="1033" width="11.28515625" style="2" customWidth="1"/>
    <col min="1034" max="1034" width="12.140625" style="2" customWidth="1"/>
    <col min="1035" max="1036" width="9.140625" style="2"/>
    <col min="1037" max="1037" width="12.85546875" style="2" customWidth="1"/>
    <col min="1038" max="1281" width="9.140625" style="2"/>
    <col min="1282" max="1282" width="32" style="2" customWidth="1"/>
    <col min="1283" max="1284" width="9.140625" style="2"/>
    <col min="1285" max="1285" width="10.42578125" style="2" customWidth="1"/>
    <col min="1286" max="1286" width="11.85546875" style="2" customWidth="1"/>
    <col min="1287" max="1287" width="9.140625" style="2"/>
    <col min="1288" max="1288" width="23.85546875" style="2" customWidth="1"/>
    <col min="1289" max="1289" width="11.28515625" style="2" customWidth="1"/>
    <col min="1290" max="1290" width="12.140625" style="2" customWidth="1"/>
    <col min="1291" max="1292" width="9.140625" style="2"/>
    <col min="1293" max="1293" width="12.85546875" style="2" customWidth="1"/>
    <col min="1294" max="1537" width="9.140625" style="2"/>
    <col min="1538" max="1538" width="32" style="2" customWidth="1"/>
    <col min="1539" max="1540" width="9.140625" style="2"/>
    <col min="1541" max="1541" width="10.42578125" style="2" customWidth="1"/>
    <col min="1542" max="1542" width="11.85546875" style="2" customWidth="1"/>
    <col min="1543" max="1543" width="9.140625" style="2"/>
    <col min="1544" max="1544" width="23.85546875" style="2" customWidth="1"/>
    <col min="1545" max="1545" width="11.28515625" style="2" customWidth="1"/>
    <col min="1546" max="1546" width="12.140625" style="2" customWidth="1"/>
    <col min="1547" max="1548" width="9.140625" style="2"/>
    <col min="1549" max="1549" width="12.85546875" style="2" customWidth="1"/>
    <col min="1550" max="1793" width="9.140625" style="2"/>
    <col min="1794" max="1794" width="32" style="2" customWidth="1"/>
    <col min="1795" max="1796" width="9.140625" style="2"/>
    <col min="1797" max="1797" width="10.42578125" style="2" customWidth="1"/>
    <col min="1798" max="1798" width="11.85546875" style="2" customWidth="1"/>
    <col min="1799" max="1799" width="9.140625" style="2"/>
    <col min="1800" max="1800" width="23.85546875" style="2" customWidth="1"/>
    <col min="1801" max="1801" width="11.28515625" style="2" customWidth="1"/>
    <col min="1802" max="1802" width="12.140625" style="2" customWidth="1"/>
    <col min="1803" max="1804" width="9.140625" style="2"/>
    <col min="1805" max="1805" width="12.85546875" style="2" customWidth="1"/>
    <col min="1806" max="2049" width="9.140625" style="2"/>
    <col min="2050" max="2050" width="32" style="2" customWidth="1"/>
    <col min="2051" max="2052" width="9.140625" style="2"/>
    <col min="2053" max="2053" width="10.42578125" style="2" customWidth="1"/>
    <col min="2054" max="2054" width="11.85546875" style="2" customWidth="1"/>
    <col min="2055" max="2055" width="9.140625" style="2"/>
    <col min="2056" max="2056" width="23.85546875" style="2" customWidth="1"/>
    <col min="2057" max="2057" width="11.28515625" style="2" customWidth="1"/>
    <col min="2058" max="2058" width="12.140625" style="2" customWidth="1"/>
    <col min="2059" max="2060" width="9.140625" style="2"/>
    <col min="2061" max="2061" width="12.85546875" style="2" customWidth="1"/>
    <col min="2062" max="2305" width="9.140625" style="2"/>
    <col min="2306" max="2306" width="32" style="2" customWidth="1"/>
    <col min="2307" max="2308" width="9.140625" style="2"/>
    <col min="2309" max="2309" width="10.42578125" style="2" customWidth="1"/>
    <col min="2310" max="2310" width="11.85546875" style="2" customWidth="1"/>
    <col min="2311" max="2311" width="9.140625" style="2"/>
    <col min="2312" max="2312" width="23.85546875" style="2" customWidth="1"/>
    <col min="2313" max="2313" width="11.28515625" style="2" customWidth="1"/>
    <col min="2314" max="2314" width="12.140625" style="2" customWidth="1"/>
    <col min="2315" max="2316" width="9.140625" style="2"/>
    <col min="2317" max="2317" width="12.85546875" style="2" customWidth="1"/>
    <col min="2318" max="2561" width="9.140625" style="2"/>
    <col min="2562" max="2562" width="32" style="2" customWidth="1"/>
    <col min="2563" max="2564" width="9.140625" style="2"/>
    <col min="2565" max="2565" width="10.42578125" style="2" customWidth="1"/>
    <col min="2566" max="2566" width="11.85546875" style="2" customWidth="1"/>
    <col min="2567" max="2567" width="9.140625" style="2"/>
    <col min="2568" max="2568" width="23.85546875" style="2" customWidth="1"/>
    <col min="2569" max="2569" width="11.28515625" style="2" customWidth="1"/>
    <col min="2570" max="2570" width="12.140625" style="2" customWidth="1"/>
    <col min="2571" max="2572" width="9.140625" style="2"/>
    <col min="2573" max="2573" width="12.85546875" style="2" customWidth="1"/>
    <col min="2574" max="2817" width="9.140625" style="2"/>
    <col min="2818" max="2818" width="32" style="2" customWidth="1"/>
    <col min="2819" max="2820" width="9.140625" style="2"/>
    <col min="2821" max="2821" width="10.42578125" style="2" customWidth="1"/>
    <col min="2822" max="2822" width="11.85546875" style="2" customWidth="1"/>
    <col min="2823" max="2823" width="9.140625" style="2"/>
    <col min="2824" max="2824" width="23.85546875" style="2" customWidth="1"/>
    <col min="2825" max="2825" width="11.28515625" style="2" customWidth="1"/>
    <col min="2826" max="2826" width="12.140625" style="2" customWidth="1"/>
    <col min="2827" max="2828" width="9.140625" style="2"/>
    <col min="2829" max="2829" width="12.85546875" style="2" customWidth="1"/>
    <col min="2830" max="3073" width="9.140625" style="2"/>
    <col min="3074" max="3074" width="32" style="2" customWidth="1"/>
    <col min="3075" max="3076" width="9.140625" style="2"/>
    <col min="3077" max="3077" width="10.42578125" style="2" customWidth="1"/>
    <col min="3078" max="3078" width="11.85546875" style="2" customWidth="1"/>
    <col min="3079" max="3079" width="9.140625" style="2"/>
    <col min="3080" max="3080" width="23.85546875" style="2" customWidth="1"/>
    <col min="3081" max="3081" width="11.28515625" style="2" customWidth="1"/>
    <col min="3082" max="3082" width="12.140625" style="2" customWidth="1"/>
    <col min="3083" max="3084" width="9.140625" style="2"/>
    <col min="3085" max="3085" width="12.85546875" style="2" customWidth="1"/>
    <col min="3086" max="3329" width="9.140625" style="2"/>
    <col min="3330" max="3330" width="32" style="2" customWidth="1"/>
    <col min="3331" max="3332" width="9.140625" style="2"/>
    <col min="3333" max="3333" width="10.42578125" style="2" customWidth="1"/>
    <col min="3334" max="3334" width="11.85546875" style="2" customWidth="1"/>
    <col min="3335" max="3335" width="9.140625" style="2"/>
    <col min="3336" max="3336" width="23.85546875" style="2" customWidth="1"/>
    <col min="3337" max="3337" width="11.28515625" style="2" customWidth="1"/>
    <col min="3338" max="3338" width="12.140625" style="2" customWidth="1"/>
    <col min="3339" max="3340" width="9.140625" style="2"/>
    <col min="3341" max="3341" width="12.85546875" style="2" customWidth="1"/>
    <col min="3342" max="3585" width="9.140625" style="2"/>
    <col min="3586" max="3586" width="32" style="2" customWidth="1"/>
    <col min="3587" max="3588" width="9.140625" style="2"/>
    <col min="3589" max="3589" width="10.42578125" style="2" customWidth="1"/>
    <col min="3590" max="3590" width="11.85546875" style="2" customWidth="1"/>
    <col min="3591" max="3591" width="9.140625" style="2"/>
    <col min="3592" max="3592" width="23.85546875" style="2" customWidth="1"/>
    <col min="3593" max="3593" width="11.28515625" style="2" customWidth="1"/>
    <col min="3594" max="3594" width="12.140625" style="2" customWidth="1"/>
    <col min="3595" max="3596" width="9.140625" style="2"/>
    <col min="3597" max="3597" width="12.85546875" style="2" customWidth="1"/>
    <col min="3598" max="3841" width="9.140625" style="2"/>
    <col min="3842" max="3842" width="32" style="2" customWidth="1"/>
    <col min="3843" max="3844" width="9.140625" style="2"/>
    <col min="3845" max="3845" width="10.42578125" style="2" customWidth="1"/>
    <col min="3846" max="3846" width="11.85546875" style="2" customWidth="1"/>
    <col min="3847" max="3847" width="9.140625" style="2"/>
    <col min="3848" max="3848" width="23.85546875" style="2" customWidth="1"/>
    <col min="3849" max="3849" width="11.28515625" style="2" customWidth="1"/>
    <col min="3850" max="3850" width="12.140625" style="2" customWidth="1"/>
    <col min="3851" max="3852" width="9.140625" style="2"/>
    <col min="3853" max="3853" width="12.85546875" style="2" customWidth="1"/>
    <col min="3854" max="4097" width="9.140625" style="2"/>
    <col min="4098" max="4098" width="32" style="2" customWidth="1"/>
    <col min="4099" max="4100" width="9.140625" style="2"/>
    <col min="4101" max="4101" width="10.42578125" style="2" customWidth="1"/>
    <col min="4102" max="4102" width="11.85546875" style="2" customWidth="1"/>
    <col min="4103" max="4103" width="9.140625" style="2"/>
    <col min="4104" max="4104" width="23.85546875" style="2" customWidth="1"/>
    <col min="4105" max="4105" width="11.28515625" style="2" customWidth="1"/>
    <col min="4106" max="4106" width="12.140625" style="2" customWidth="1"/>
    <col min="4107" max="4108" width="9.140625" style="2"/>
    <col min="4109" max="4109" width="12.85546875" style="2" customWidth="1"/>
    <col min="4110" max="4353" width="9.140625" style="2"/>
    <col min="4354" max="4354" width="32" style="2" customWidth="1"/>
    <col min="4355" max="4356" width="9.140625" style="2"/>
    <col min="4357" max="4357" width="10.42578125" style="2" customWidth="1"/>
    <col min="4358" max="4358" width="11.85546875" style="2" customWidth="1"/>
    <col min="4359" max="4359" width="9.140625" style="2"/>
    <col min="4360" max="4360" width="23.85546875" style="2" customWidth="1"/>
    <col min="4361" max="4361" width="11.28515625" style="2" customWidth="1"/>
    <col min="4362" max="4362" width="12.140625" style="2" customWidth="1"/>
    <col min="4363" max="4364" width="9.140625" style="2"/>
    <col min="4365" max="4365" width="12.85546875" style="2" customWidth="1"/>
    <col min="4366" max="4609" width="9.140625" style="2"/>
    <col min="4610" max="4610" width="32" style="2" customWidth="1"/>
    <col min="4611" max="4612" width="9.140625" style="2"/>
    <col min="4613" max="4613" width="10.42578125" style="2" customWidth="1"/>
    <col min="4614" max="4614" width="11.85546875" style="2" customWidth="1"/>
    <col min="4615" max="4615" width="9.140625" style="2"/>
    <col min="4616" max="4616" width="23.85546875" style="2" customWidth="1"/>
    <col min="4617" max="4617" width="11.28515625" style="2" customWidth="1"/>
    <col min="4618" max="4618" width="12.140625" style="2" customWidth="1"/>
    <col min="4619" max="4620" width="9.140625" style="2"/>
    <col min="4621" max="4621" width="12.85546875" style="2" customWidth="1"/>
    <col min="4622" max="4865" width="9.140625" style="2"/>
    <col min="4866" max="4866" width="32" style="2" customWidth="1"/>
    <col min="4867" max="4868" width="9.140625" style="2"/>
    <col min="4869" max="4869" width="10.42578125" style="2" customWidth="1"/>
    <col min="4870" max="4870" width="11.85546875" style="2" customWidth="1"/>
    <col min="4871" max="4871" width="9.140625" style="2"/>
    <col min="4872" max="4872" width="23.85546875" style="2" customWidth="1"/>
    <col min="4873" max="4873" width="11.28515625" style="2" customWidth="1"/>
    <col min="4874" max="4874" width="12.140625" style="2" customWidth="1"/>
    <col min="4875" max="4876" width="9.140625" style="2"/>
    <col min="4877" max="4877" width="12.85546875" style="2" customWidth="1"/>
    <col min="4878" max="5121" width="9.140625" style="2"/>
    <col min="5122" max="5122" width="32" style="2" customWidth="1"/>
    <col min="5123" max="5124" width="9.140625" style="2"/>
    <col min="5125" max="5125" width="10.42578125" style="2" customWidth="1"/>
    <col min="5126" max="5126" width="11.85546875" style="2" customWidth="1"/>
    <col min="5127" max="5127" width="9.140625" style="2"/>
    <col min="5128" max="5128" width="23.85546875" style="2" customWidth="1"/>
    <col min="5129" max="5129" width="11.28515625" style="2" customWidth="1"/>
    <col min="5130" max="5130" width="12.140625" style="2" customWidth="1"/>
    <col min="5131" max="5132" width="9.140625" style="2"/>
    <col min="5133" max="5133" width="12.85546875" style="2" customWidth="1"/>
    <col min="5134" max="5377" width="9.140625" style="2"/>
    <col min="5378" max="5378" width="32" style="2" customWidth="1"/>
    <col min="5379" max="5380" width="9.140625" style="2"/>
    <col min="5381" max="5381" width="10.42578125" style="2" customWidth="1"/>
    <col min="5382" max="5382" width="11.85546875" style="2" customWidth="1"/>
    <col min="5383" max="5383" width="9.140625" style="2"/>
    <col min="5384" max="5384" width="23.85546875" style="2" customWidth="1"/>
    <col min="5385" max="5385" width="11.28515625" style="2" customWidth="1"/>
    <col min="5386" max="5386" width="12.140625" style="2" customWidth="1"/>
    <col min="5387" max="5388" width="9.140625" style="2"/>
    <col min="5389" max="5389" width="12.85546875" style="2" customWidth="1"/>
    <col min="5390" max="5633" width="9.140625" style="2"/>
    <col min="5634" max="5634" width="32" style="2" customWidth="1"/>
    <col min="5635" max="5636" width="9.140625" style="2"/>
    <col min="5637" max="5637" width="10.42578125" style="2" customWidth="1"/>
    <col min="5638" max="5638" width="11.85546875" style="2" customWidth="1"/>
    <col min="5639" max="5639" width="9.140625" style="2"/>
    <col min="5640" max="5640" width="23.85546875" style="2" customWidth="1"/>
    <col min="5641" max="5641" width="11.28515625" style="2" customWidth="1"/>
    <col min="5642" max="5642" width="12.140625" style="2" customWidth="1"/>
    <col min="5643" max="5644" width="9.140625" style="2"/>
    <col min="5645" max="5645" width="12.85546875" style="2" customWidth="1"/>
    <col min="5646" max="5889" width="9.140625" style="2"/>
    <col min="5890" max="5890" width="32" style="2" customWidth="1"/>
    <col min="5891" max="5892" width="9.140625" style="2"/>
    <col min="5893" max="5893" width="10.42578125" style="2" customWidth="1"/>
    <col min="5894" max="5894" width="11.85546875" style="2" customWidth="1"/>
    <col min="5895" max="5895" width="9.140625" style="2"/>
    <col min="5896" max="5896" width="23.85546875" style="2" customWidth="1"/>
    <col min="5897" max="5897" width="11.28515625" style="2" customWidth="1"/>
    <col min="5898" max="5898" width="12.140625" style="2" customWidth="1"/>
    <col min="5899" max="5900" width="9.140625" style="2"/>
    <col min="5901" max="5901" width="12.85546875" style="2" customWidth="1"/>
    <col min="5902" max="6145" width="9.140625" style="2"/>
    <col min="6146" max="6146" width="32" style="2" customWidth="1"/>
    <col min="6147" max="6148" width="9.140625" style="2"/>
    <col min="6149" max="6149" width="10.42578125" style="2" customWidth="1"/>
    <col min="6150" max="6150" width="11.85546875" style="2" customWidth="1"/>
    <col min="6151" max="6151" width="9.140625" style="2"/>
    <col min="6152" max="6152" width="23.85546875" style="2" customWidth="1"/>
    <col min="6153" max="6153" width="11.28515625" style="2" customWidth="1"/>
    <col min="6154" max="6154" width="12.140625" style="2" customWidth="1"/>
    <col min="6155" max="6156" width="9.140625" style="2"/>
    <col min="6157" max="6157" width="12.85546875" style="2" customWidth="1"/>
    <col min="6158" max="6401" width="9.140625" style="2"/>
    <col min="6402" max="6402" width="32" style="2" customWidth="1"/>
    <col min="6403" max="6404" width="9.140625" style="2"/>
    <col min="6405" max="6405" width="10.42578125" style="2" customWidth="1"/>
    <col min="6406" max="6406" width="11.85546875" style="2" customWidth="1"/>
    <col min="6407" max="6407" width="9.140625" style="2"/>
    <col min="6408" max="6408" width="23.85546875" style="2" customWidth="1"/>
    <col min="6409" max="6409" width="11.28515625" style="2" customWidth="1"/>
    <col min="6410" max="6410" width="12.140625" style="2" customWidth="1"/>
    <col min="6411" max="6412" width="9.140625" style="2"/>
    <col min="6413" max="6413" width="12.85546875" style="2" customWidth="1"/>
    <col min="6414" max="6657" width="9.140625" style="2"/>
    <col min="6658" max="6658" width="32" style="2" customWidth="1"/>
    <col min="6659" max="6660" width="9.140625" style="2"/>
    <col min="6661" max="6661" width="10.42578125" style="2" customWidth="1"/>
    <col min="6662" max="6662" width="11.85546875" style="2" customWidth="1"/>
    <col min="6663" max="6663" width="9.140625" style="2"/>
    <col min="6664" max="6664" width="23.85546875" style="2" customWidth="1"/>
    <col min="6665" max="6665" width="11.28515625" style="2" customWidth="1"/>
    <col min="6666" max="6666" width="12.140625" style="2" customWidth="1"/>
    <col min="6667" max="6668" width="9.140625" style="2"/>
    <col min="6669" max="6669" width="12.85546875" style="2" customWidth="1"/>
    <col min="6670" max="6913" width="9.140625" style="2"/>
    <col min="6914" max="6914" width="32" style="2" customWidth="1"/>
    <col min="6915" max="6916" width="9.140625" style="2"/>
    <col min="6917" max="6917" width="10.42578125" style="2" customWidth="1"/>
    <col min="6918" max="6918" width="11.85546875" style="2" customWidth="1"/>
    <col min="6919" max="6919" width="9.140625" style="2"/>
    <col min="6920" max="6920" width="23.85546875" style="2" customWidth="1"/>
    <col min="6921" max="6921" width="11.28515625" style="2" customWidth="1"/>
    <col min="6922" max="6922" width="12.140625" style="2" customWidth="1"/>
    <col min="6923" max="6924" width="9.140625" style="2"/>
    <col min="6925" max="6925" width="12.85546875" style="2" customWidth="1"/>
    <col min="6926" max="7169" width="9.140625" style="2"/>
    <col min="7170" max="7170" width="32" style="2" customWidth="1"/>
    <col min="7171" max="7172" width="9.140625" style="2"/>
    <col min="7173" max="7173" width="10.42578125" style="2" customWidth="1"/>
    <col min="7174" max="7174" width="11.85546875" style="2" customWidth="1"/>
    <col min="7175" max="7175" width="9.140625" style="2"/>
    <col min="7176" max="7176" width="23.85546875" style="2" customWidth="1"/>
    <col min="7177" max="7177" width="11.28515625" style="2" customWidth="1"/>
    <col min="7178" max="7178" width="12.140625" style="2" customWidth="1"/>
    <col min="7179" max="7180" width="9.140625" style="2"/>
    <col min="7181" max="7181" width="12.85546875" style="2" customWidth="1"/>
    <col min="7182" max="7425" width="9.140625" style="2"/>
    <col min="7426" max="7426" width="32" style="2" customWidth="1"/>
    <col min="7427" max="7428" width="9.140625" style="2"/>
    <col min="7429" max="7429" width="10.42578125" style="2" customWidth="1"/>
    <col min="7430" max="7430" width="11.85546875" style="2" customWidth="1"/>
    <col min="7431" max="7431" width="9.140625" style="2"/>
    <col min="7432" max="7432" width="23.85546875" style="2" customWidth="1"/>
    <col min="7433" max="7433" width="11.28515625" style="2" customWidth="1"/>
    <col min="7434" max="7434" width="12.140625" style="2" customWidth="1"/>
    <col min="7435" max="7436" width="9.140625" style="2"/>
    <col min="7437" max="7437" width="12.85546875" style="2" customWidth="1"/>
    <col min="7438" max="7681" width="9.140625" style="2"/>
    <col min="7682" max="7682" width="32" style="2" customWidth="1"/>
    <col min="7683" max="7684" width="9.140625" style="2"/>
    <col min="7685" max="7685" width="10.42578125" style="2" customWidth="1"/>
    <col min="7686" max="7686" width="11.85546875" style="2" customWidth="1"/>
    <col min="7687" max="7687" width="9.140625" style="2"/>
    <col min="7688" max="7688" width="23.85546875" style="2" customWidth="1"/>
    <col min="7689" max="7689" width="11.28515625" style="2" customWidth="1"/>
    <col min="7690" max="7690" width="12.140625" style="2" customWidth="1"/>
    <col min="7691" max="7692" width="9.140625" style="2"/>
    <col min="7693" max="7693" width="12.85546875" style="2" customWidth="1"/>
    <col min="7694" max="7937" width="9.140625" style="2"/>
    <col min="7938" max="7938" width="32" style="2" customWidth="1"/>
    <col min="7939" max="7940" width="9.140625" style="2"/>
    <col min="7941" max="7941" width="10.42578125" style="2" customWidth="1"/>
    <col min="7942" max="7942" width="11.85546875" style="2" customWidth="1"/>
    <col min="7943" max="7943" width="9.140625" style="2"/>
    <col min="7944" max="7944" width="23.85546875" style="2" customWidth="1"/>
    <col min="7945" max="7945" width="11.28515625" style="2" customWidth="1"/>
    <col min="7946" max="7946" width="12.140625" style="2" customWidth="1"/>
    <col min="7947" max="7948" width="9.140625" style="2"/>
    <col min="7949" max="7949" width="12.85546875" style="2" customWidth="1"/>
    <col min="7950" max="8193" width="9.140625" style="2"/>
    <col min="8194" max="8194" width="32" style="2" customWidth="1"/>
    <col min="8195" max="8196" width="9.140625" style="2"/>
    <col min="8197" max="8197" width="10.42578125" style="2" customWidth="1"/>
    <col min="8198" max="8198" width="11.85546875" style="2" customWidth="1"/>
    <col min="8199" max="8199" width="9.140625" style="2"/>
    <col min="8200" max="8200" width="23.85546875" style="2" customWidth="1"/>
    <col min="8201" max="8201" width="11.28515625" style="2" customWidth="1"/>
    <col min="8202" max="8202" width="12.140625" style="2" customWidth="1"/>
    <col min="8203" max="8204" width="9.140625" style="2"/>
    <col min="8205" max="8205" width="12.85546875" style="2" customWidth="1"/>
    <col min="8206" max="8449" width="9.140625" style="2"/>
    <col min="8450" max="8450" width="32" style="2" customWidth="1"/>
    <col min="8451" max="8452" width="9.140625" style="2"/>
    <col min="8453" max="8453" width="10.42578125" style="2" customWidth="1"/>
    <col min="8454" max="8454" width="11.85546875" style="2" customWidth="1"/>
    <col min="8455" max="8455" width="9.140625" style="2"/>
    <col min="8456" max="8456" width="23.85546875" style="2" customWidth="1"/>
    <col min="8457" max="8457" width="11.28515625" style="2" customWidth="1"/>
    <col min="8458" max="8458" width="12.140625" style="2" customWidth="1"/>
    <col min="8459" max="8460" width="9.140625" style="2"/>
    <col min="8461" max="8461" width="12.85546875" style="2" customWidth="1"/>
    <col min="8462" max="8705" width="9.140625" style="2"/>
    <col min="8706" max="8706" width="32" style="2" customWidth="1"/>
    <col min="8707" max="8708" width="9.140625" style="2"/>
    <col min="8709" max="8709" width="10.42578125" style="2" customWidth="1"/>
    <col min="8710" max="8710" width="11.85546875" style="2" customWidth="1"/>
    <col min="8711" max="8711" width="9.140625" style="2"/>
    <col min="8712" max="8712" width="23.85546875" style="2" customWidth="1"/>
    <col min="8713" max="8713" width="11.28515625" style="2" customWidth="1"/>
    <col min="8714" max="8714" width="12.140625" style="2" customWidth="1"/>
    <col min="8715" max="8716" width="9.140625" style="2"/>
    <col min="8717" max="8717" width="12.85546875" style="2" customWidth="1"/>
    <col min="8718" max="8961" width="9.140625" style="2"/>
    <col min="8962" max="8962" width="32" style="2" customWidth="1"/>
    <col min="8963" max="8964" width="9.140625" style="2"/>
    <col min="8965" max="8965" width="10.42578125" style="2" customWidth="1"/>
    <col min="8966" max="8966" width="11.85546875" style="2" customWidth="1"/>
    <col min="8967" max="8967" width="9.140625" style="2"/>
    <col min="8968" max="8968" width="23.85546875" style="2" customWidth="1"/>
    <col min="8969" max="8969" width="11.28515625" style="2" customWidth="1"/>
    <col min="8970" max="8970" width="12.140625" style="2" customWidth="1"/>
    <col min="8971" max="8972" width="9.140625" style="2"/>
    <col min="8973" max="8973" width="12.85546875" style="2" customWidth="1"/>
    <col min="8974" max="9217" width="9.140625" style="2"/>
    <col min="9218" max="9218" width="32" style="2" customWidth="1"/>
    <col min="9219" max="9220" width="9.140625" style="2"/>
    <col min="9221" max="9221" width="10.42578125" style="2" customWidth="1"/>
    <col min="9222" max="9222" width="11.85546875" style="2" customWidth="1"/>
    <col min="9223" max="9223" width="9.140625" style="2"/>
    <col min="9224" max="9224" width="23.85546875" style="2" customWidth="1"/>
    <col min="9225" max="9225" width="11.28515625" style="2" customWidth="1"/>
    <col min="9226" max="9226" width="12.140625" style="2" customWidth="1"/>
    <col min="9227" max="9228" width="9.140625" style="2"/>
    <col min="9229" max="9229" width="12.85546875" style="2" customWidth="1"/>
    <col min="9230" max="9473" width="9.140625" style="2"/>
    <col min="9474" max="9474" width="32" style="2" customWidth="1"/>
    <col min="9475" max="9476" width="9.140625" style="2"/>
    <col min="9477" max="9477" width="10.42578125" style="2" customWidth="1"/>
    <col min="9478" max="9478" width="11.85546875" style="2" customWidth="1"/>
    <col min="9479" max="9479" width="9.140625" style="2"/>
    <col min="9480" max="9480" width="23.85546875" style="2" customWidth="1"/>
    <col min="9481" max="9481" width="11.28515625" style="2" customWidth="1"/>
    <col min="9482" max="9482" width="12.140625" style="2" customWidth="1"/>
    <col min="9483" max="9484" width="9.140625" style="2"/>
    <col min="9485" max="9485" width="12.85546875" style="2" customWidth="1"/>
    <col min="9486" max="9729" width="9.140625" style="2"/>
    <col min="9730" max="9730" width="32" style="2" customWidth="1"/>
    <col min="9731" max="9732" width="9.140625" style="2"/>
    <col min="9733" max="9733" width="10.42578125" style="2" customWidth="1"/>
    <col min="9734" max="9734" width="11.85546875" style="2" customWidth="1"/>
    <col min="9735" max="9735" width="9.140625" style="2"/>
    <col min="9736" max="9736" width="23.85546875" style="2" customWidth="1"/>
    <col min="9737" max="9737" width="11.28515625" style="2" customWidth="1"/>
    <col min="9738" max="9738" width="12.140625" style="2" customWidth="1"/>
    <col min="9739" max="9740" width="9.140625" style="2"/>
    <col min="9741" max="9741" width="12.85546875" style="2" customWidth="1"/>
    <col min="9742" max="9985" width="9.140625" style="2"/>
    <col min="9986" max="9986" width="32" style="2" customWidth="1"/>
    <col min="9987" max="9988" width="9.140625" style="2"/>
    <col min="9989" max="9989" width="10.42578125" style="2" customWidth="1"/>
    <col min="9990" max="9990" width="11.85546875" style="2" customWidth="1"/>
    <col min="9991" max="9991" width="9.140625" style="2"/>
    <col min="9992" max="9992" width="23.85546875" style="2" customWidth="1"/>
    <col min="9993" max="9993" width="11.28515625" style="2" customWidth="1"/>
    <col min="9994" max="9994" width="12.140625" style="2" customWidth="1"/>
    <col min="9995" max="9996" width="9.140625" style="2"/>
    <col min="9997" max="9997" width="12.85546875" style="2" customWidth="1"/>
    <col min="9998" max="10241" width="9.140625" style="2"/>
    <col min="10242" max="10242" width="32" style="2" customWidth="1"/>
    <col min="10243" max="10244" width="9.140625" style="2"/>
    <col min="10245" max="10245" width="10.42578125" style="2" customWidth="1"/>
    <col min="10246" max="10246" width="11.85546875" style="2" customWidth="1"/>
    <col min="10247" max="10247" width="9.140625" style="2"/>
    <col min="10248" max="10248" width="23.85546875" style="2" customWidth="1"/>
    <col min="10249" max="10249" width="11.28515625" style="2" customWidth="1"/>
    <col min="10250" max="10250" width="12.140625" style="2" customWidth="1"/>
    <col min="10251" max="10252" width="9.140625" style="2"/>
    <col min="10253" max="10253" width="12.85546875" style="2" customWidth="1"/>
    <col min="10254" max="10497" width="9.140625" style="2"/>
    <col min="10498" max="10498" width="32" style="2" customWidth="1"/>
    <col min="10499" max="10500" width="9.140625" style="2"/>
    <col min="10501" max="10501" width="10.42578125" style="2" customWidth="1"/>
    <col min="10502" max="10502" width="11.85546875" style="2" customWidth="1"/>
    <col min="10503" max="10503" width="9.140625" style="2"/>
    <col min="10504" max="10504" width="23.85546875" style="2" customWidth="1"/>
    <col min="10505" max="10505" width="11.28515625" style="2" customWidth="1"/>
    <col min="10506" max="10506" width="12.140625" style="2" customWidth="1"/>
    <col min="10507" max="10508" width="9.140625" style="2"/>
    <col min="10509" max="10509" width="12.85546875" style="2" customWidth="1"/>
    <col min="10510" max="10753" width="9.140625" style="2"/>
    <col min="10754" max="10754" width="32" style="2" customWidth="1"/>
    <col min="10755" max="10756" width="9.140625" style="2"/>
    <col min="10757" max="10757" width="10.42578125" style="2" customWidth="1"/>
    <col min="10758" max="10758" width="11.85546875" style="2" customWidth="1"/>
    <col min="10759" max="10759" width="9.140625" style="2"/>
    <col min="10760" max="10760" width="23.85546875" style="2" customWidth="1"/>
    <col min="10761" max="10761" width="11.28515625" style="2" customWidth="1"/>
    <col min="10762" max="10762" width="12.140625" style="2" customWidth="1"/>
    <col min="10763" max="10764" width="9.140625" style="2"/>
    <col min="10765" max="10765" width="12.85546875" style="2" customWidth="1"/>
    <col min="10766" max="11009" width="9.140625" style="2"/>
    <col min="11010" max="11010" width="32" style="2" customWidth="1"/>
    <col min="11011" max="11012" width="9.140625" style="2"/>
    <col min="11013" max="11013" width="10.42578125" style="2" customWidth="1"/>
    <col min="11014" max="11014" width="11.85546875" style="2" customWidth="1"/>
    <col min="11015" max="11015" width="9.140625" style="2"/>
    <col min="11016" max="11016" width="23.85546875" style="2" customWidth="1"/>
    <col min="11017" max="11017" width="11.28515625" style="2" customWidth="1"/>
    <col min="11018" max="11018" width="12.140625" style="2" customWidth="1"/>
    <col min="11019" max="11020" width="9.140625" style="2"/>
    <col min="11021" max="11021" width="12.85546875" style="2" customWidth="1"/>
    <col min="11022" max="11265" width="9.140625" style="2"/>
    <col min="11266" max="11266" width="32" style="2" customWidth="1"/>
    <col min="11267" max="11268" width="9.140625" style="2"/>
    <col min="11269" max="11269" width="10.42578125" style="2" customWidth="1"/>
    <col min="11270" max="11270" width="11.85546875" style="2" customWidth="1"/>
    <col min="11271" max="11271" width="9.140625" style="2"/>
    <col min="11272" max="11272" width="23.85546875" style="2" customWidth="1"/>
    <col min="11273" max="11273" width="11.28515625" style="2" customWidth="1"/>
    <col min="11274" max="11274" width="12.140625" style="2" customWidth="1"/>
    <col min="11275" max="11276" width="9.140625" style="2"/>
    <col min="11277" max="11277" width="12.85546875" style="2" customWidth="1"/>
    <col min="11278" max="11521" width="9.140625" style="2"/>
    <col min="11522" max="11522" width="32" style="2" customWidth="1"/>
    <col min="11523" max="11524" width="9.140625" style="2"/>
    <col min="11525" max="11525" width="10.42578125" style="2" customWidth="1"/>
    <col min="11526" max="11526" width="11.85546875" style="2" customWidth="1"/>
    <col min="11527" max="11527" width="9.140625" style="2"/>
    <col min="11528" max="11528" width="23.85546875" style="2" customWidth="1"/>
    <col min="11529" max="11529" width="11.28515625" style="2" customWidth="1"/>
    <col min="11530" max="11530" width="12.140625" style="2" customWidth="1"/>
    <col min="11531" max="11532" width="9.140625" style="2"/>
    <col min="11533" max="11533" width="12.85546875" style="2" customWidth="1"/>
    <col min="11534" max="11777" width="9.140625" style="2"/>
    <col min="11778" max="11778" width="32" style="2" customWidth="1"/>
    <col min="11779" max="11780" width="9.140625" style="2"/>
    <col min="11781" max="11781" width="10.42578125" style="2" customWidth="1"/>
    <col min="11782" max="11782" width="11.85546875" style="2" customWidth="1"/>
    <col min="11783" max="11783" width="9.140625" style="2"/>
    <col min="11784" max="11784" width="23.85546875" style="2" customWidth="1"/>
    <col min="11785" max="11785" width="11.28515625" style="2" customWidth="1"/>
    <col min="11786" max="11786" width="12.140625" style="2" customWidth="1"/>
    <col min="11787" max="11788" width="9.140625" style="2"/>
    <col min="11789" max="11789" width="12.85546875" style="2" customWidth="1"/>
    <col min="11790" max="12033" width="9.140625" style="2"/>
    <col min="12034" max="12034" width="32" style="2" customWidth="1"/>
    <col min="12035" max="12036" width="9.140625" style="2"/>
    <col min="12037" max="12037" width="10.42578125" style="2" customWidth="1"/>
    <col min="12038" max="12038" width="11.85546875" style="2" customWidth="1"/>
    <col min="12039" max="12039" width="9.140625" style="2"/>
    <col min="12040" max="12040" width="23.85546875" style="2" customWidth="1"/>
    <col min="12041" max="12041" width="11.28515625" style="2" customWidth="1"/>
    <col min="12042" max="12042" width="12.140625" style="2" customWidth="1"/>
    <col min="12043" max="12044" width="9.140625" style="2"/>
    <col min="12045" max="12045" width="12.85546875" style="2" customWidth="1"/>
    <col min="12046" max="12289" width="9.140625" style="2"/>
    <col min="12290" max="12290" width="32" style="2" customWidth="1"/>
    <col min="12291" max="12292" width="9.140625" style="2"/>
    <col min="12293" max="12293" width="10.42578125" style="2" customWidth="1"/>
    <col min="12294" max="12294" width="11.85546875" style="2" customWidth="1"/>
    <col min="12295" max="12295" width="9.140625" style="2"/>
    <col min="12296" max="12296" width="23.85546875" style="2" customWidth="1"/>
    <col min="12297" max="12297" width="11.28515625" style="2" customWidth="1"/>
    <col min="12298" max="12298" width="12.140625" style="2" customWidth="1"/>
    <col min="12299" max="12300" width="9.140625" style="2"/>
    <col min="12301" max="12301" width="12.85546875" style="2" customWidth="1"/>
    <col min="12302" max="12545" width="9.140625" style="2"/>
    <col min="12546" max="12546" width="32" style="2" customWidth="1"/>
    <col min="12547" max="12548" width="9.140625" style="2"/>
    <col min="12549" max="12549" width="10.42578125" style="2" customWidth="1"/>
    <col min="12550" max="12550" width="11.85546875" style="2" customWidth="1"/>
    <col min="12551" max="12551" width="9.140625" style="2"/>
    <col min="12552" max="12552" width="23.85546875" style="2" customWidth="1"/>
    <col min="12553" max="12553" width="11.28515625" style="2" customWidth="1"/>
    <col min="12554" max="12554" width="12.140625" style="2" customWidth="1"/>
    <col min="12555" max="12556" width="9.140625" style="2"/>
    <col min="12557" max="12557" width="12.85546875" style="2" customWidth="1"/>
    <col min="12558" max="12801" width="9.140625" style="2"/>
    <col min="12802" max="12802" width="32" style="2" customWidth="1"/>
    <col min="12803" max="12804" width="9.140625" style="2"/>
    <col min="12805" max="12805" width="10.42578125" style="2" customWidth="1"/>
    <col min="12806" max="12806" width="11.85546875" style="2" customWidth="1"/>
    <col min="12807" max="12807" width="9.140625" style="2"/>
    <col min="12808" max="12808" width="23.85546875" style="2" customWidth="1"/>
    <col min="12809" max="12809" width="11.28515625" style="2" customWidth="1"/>
    <col min="12810" max="12810" width="12.140625" style="2" customWidth="1"/>
    <col min="12811" max="12812" width="9.140625" style="2"/>
    <col min="12813" max="12813" width="12.85546875" style="2" customWidth="1"/>
    <col min="12814" max="13057" width="9.140625" style="2"/>
    <col min="13058" max="13058" width="32" style="2" customWidth="1"/>
    <col min="13059" max="13060" width="9.140625" style="2"/>
    <col min="13061" max="13061" width="10.42578125" style="2" customWidth="1"/>
    <col min="13062" max="13062" width="11.85546875" style="2" customWidth="1"/>
    <col min="13063" max="13063" width="9.140625" style="2"/>
    <col min="13064" max="13064" width="23.85546875" style="2" customWidth="1"/>
    <col min="13065" max="13065" width="11.28515625" style="2" customWidth="1"/>
    <col min="13066" max="13066" width="12.140625" style="2" customWidth="1"/>
    <col min="13067" max="13068" width="9.140625" style="2"/>
    <col min="13069" max="13069" width="12.85546875" style="2" customWidth="1"/>
    <col min="13070" max="13313" width="9.140625" style="2"/>
    <col min="13314" max="13314" width="32" style="2" customWidth="1"/>
    <col min="13315" max="13316" width="9.140625" style="2"/>
    <col min="13317" max="13317" width="10.42578125" style="2" customWidth="1"/>
    <col min="13318" max="13318" width="11.85546875" style="2" customWidth="1"/>
    <col min="13319" max="13319" width="9.140625" style="2"/>
    <col min="13320" max="13320" width="23.85546875" style="2" customWidth="1"/>
    <col min="13321" max="13321" width="11.28515625" style="2" customWidth="1"/>
    <col min="13322" max="13322" width="12.140625" style="2" customWidth="1"/>
    <col min="13323" max="13324" width="9.140625" style="2"/>
    <col min="13325" max="13325" width="12.85546875" style="2" customWidth="1"/>
    <col min="13326" max="13569" width="9.140625" style="2"/>
    <col min="13570" max="13570" width="32" style="2" customWidth="1"/>
    <col min="13571" max="13572" width="9.140625" style="2"/>
    <col min="13573" max="13573" width="10.42578125" style="2" customWidth="1"/>
    <col min="13574" max="13574" width="11.85546875" style="2" customWidth="1"/>
    <col min="13575" max="13575" width="9.140625" style="2"/>
    <col min="13576" max="13576" width="23.85546875" style="2" customWidth="1"/>
    <col min="13577" max="13577" width="11.28515625" style="2" customWidth="1"/>
    <col min="13578" max="13578" width="12.140625" style="2" customWidth="1"/>
    <col min="13579" max="13580" width="9.140625" style="2"/>
    <col min="13581" max="13581" width="12.85546875" style="2" customWidth="1"/>
    <col min="13582" max="13825" width="9.140625" style="2"/>
    <col min="13826" max="13826" width="32" style="2" customWidth="1"/>
    <col min="13827" max="13828" width="9.140625" style="2"/>
    <col min="13829" max="13829" width="10.42578125" style="2" customWidth="1"/>
    <col min="13830" max="13830" width="11.85546875" style="2" customWidth="1"/>
    <col min="13831" max="13831" width="9.140625" style="2"/>
    <col min="13832" max="13832" width="23.85546875" style="2" customWidth="1"/>
    <col min="13833" max="13833" width="11.28515625" style="2" customWidth="1"/>
    <col min="13834" max="13834" width="12.140625" style="2" customWidth="1"/>
    <col min="13835" max="13836" width="9.140625" style="2"/>
    <col min="13837" max="13837" width="12.85546875" style="2" customWidth="1"/>
    <col min="13838" max="14081" width="9.140625" style="2"/>
    <col min="14082" max="14082" width="32" style="2" customWidth="1"/>
    <col min="14083" max="14084" width="9.140625" style="2"/>
    <col min="14085" max="14085" width="10.42578125" style="2" customWidth="1"/>
    <col min="14086" max="14086" width="11.85546875" style="2" customWidth="1"/>
    <col min="14087" max="14087" width="9.140625" style="2"/>
    <col min="14088" max="14088" width="23.85546875" style="2" customWidth="1"/>
    <col min="14089" max="14089" width="11.28515625" style="2" customWidth="1"/>
    <col min="14090" max="14090" width="12.140625" style="2" customWidth="1"/>
    <col min="14091" max="14092" width="9.140625" style="2"/>
    <col min="14093" max="14093" width="12.85546875" style="2" customWidth="1"/>
    <col min="14094" max="14337" width="9.140625" style="2"/>
    <col min="14338" max="14338" width="32" style="2" customWidth="1"/>
    <col min="14339" max="14340" width="9.140625" style="2"/>
    <col min="14341" max="14341" width="10.42578125" style="2" customWidth="1"/>
    <col min="14342" max="14342" width="11.85546875" style="2" customWidth="1"/>
    <col min="14343" max="14343" width="9.140625" style="2"/>
    <col min="14344" max="14344" width="23.85546875" style="2" customWidth="1"/>
    <col min="14345" max="14345" width="11.28515625" style="2" customWidth="1"/>
    <col min="14346" max="14346" width="12.140625" style="2" customWidth="1"/>
    <col min="14347" max="14348" width="9.140625" style="2"/>
    <col min="14349" max="14349" width="12.85546875" style="2" customWidth="1"/>
    <col min="14350" max="14593" width="9.140625" style="2"/>
    <col min="14594" max="14594" width="32" style="2" customWidth="1"/>
    <col min="14595" max="14596" width="9.140625" style="2"/>
    <col min="14597" max="14597" width="10.42578125" style="2" customWidth="1"/>
    <col min="14598" max="14598" width="11.85546875" style="2" customWidth="1"/>
    <col min="14599" max="14599" width="9.140625" style="2"/>
    <col min="14600" max="14600" width="23.85546875" style="2" customWidth="1"/>
    <col min="14601" max="14601" width="11.28515625" style="2" customWidth="1"/>
    <col min="14602" max="14602" width="12.140625" style="2" customWidth="1"/>
    <col min="14603" max="14604" width="9.140625" style="2"/>
    <col min="14605" max="14605" width="12.85546875" style="2" customWidth="1"/>
    <col min="14606" max="14849" width="9.140625" style="2"/>
    <col min="14850" max="14850" width="32" style="2" customWidth="1"/>
    <col min="14851" max="14852" width="9.140625" style="2"/>
    <col min="14853" max="14853" width="10.42578125" style="2" customWidth="1"/>
    <col min="14854" max="14854" width="11.85546875" style="2" customWidth="1"/>
    <col min="14855" max="14855" width="9.140625" style="2"/>
    <col min="14856" max="14856" width="23.85546875" style="2" customWidth="1"/>
    <col min="14857" max="14857" width="11.28515625" style="2" customWidth="1"/>
    <col min="14858" max="14858" width="12.140625" style="2" customWidth="1"/>
    <col min="14859" max="14860" width="9.140625" style="2"/>
    <col min="14861" max="14861" width="12.85546875" style="2" customWidth="1"/>
    <col min="14862" max="15105" width="9.140625" style="2"/>
    <col min="15106" max="15106" width="32" style="2" customWidth="1"/>
    <col min="15107" max="15108" width="9.140625" style="2"/>
    <col min="15109" max="15109" width="10.42578125" style="2" customWidth="1"/>
    <col min="15110" max="15110" width="11.85546875" style="2" customWidth="1"/>
    <col min="15111" max="15111" width="9.140625" style="2"/>
    <col min="15112" max="15112" width="23.85546875" style="2" customWidth="1"/>
    <col min="15113" max="15113" width="11.28515625" style="2" customWidth="1"/>
    <col min="15114" max="15114" width="12.140625" style="2" customWidth="1"/>
    <col min="15115" max="15116" width="9.140625" style="2"/>
    <col min="15117" max="15117" width="12.85546875" style="2" customWidth="1"/>
    <col min="15118" max="15361" width="9.140625" style="2"/>
    <col min="15362" max="15362" width="32" style="2" customWidth="1"/>
    <col min="15363" max="15364" width="9.140625" style="2"/>
    <col min="15365" max="15365" width="10.42578125" style="2" customWidth="1"/>
    <col min="15366" max="15366" width="11.85546875" style="2" customWidth="1"/>
    <col min="15367" max="15367" width="9.140625" style="2"/>
    <col min="15368" max="15368" width="23.85546875" style="2" customWidth="1"/>
    <col min="15369" max="15369" width="11.28515625" style="2" customWidth="1"/>
    <col min="15370" max="15370" width="12.140625" style="2" customWidth="1"/>
    <col min="15371" max="15372" width="9.140625" style="2"/>
    <col min="15373" max="15373" width="12.85546875" style="2" customWidth="1"/>
    <col min="15374" max="15617" width="9.140625" style="2"/>
    <col min="15618" max="15618" width="32" style="2" customWidth="1"/>
    <col min="15619" max="15620" width="9.140625" style="2"/>
    <col min="15621" max="15621" width="10.42578125" style="2" customWidth="1"/>
    <col min="15622" max="15622" width="11.85546875" style="2" customWidth="1"/>
    <col min="15623" max="15623" width="9.140625" style="2"/>
    <col min="15624" max="15624" width="23.85546875" style="2" customWidth="1"/>
    <col min="15625" max="15625" width="11.28515625" style="2" customWidth="1"/>
    <col min="15626" max="15626" width="12.140625" style="2" customWidth="1"/>
    <col min="15627" max="15628" width="9.140625" style="2"/>
    <col min="15629" max="15629" width="12.85546875" style="2" customWidth="1"/>
    <col min="15630" max="15873" width="9.140625" style="2"/>
    <col min="15874" max="15874" width="32" style="2" customWidth="1"/>
    <col min="15875" max="15876" width="9.140625" style="2"/>
    <col min="15877" max="15877" width="10.42578125" style="2" customWidth="1"/>
    <col min="15878" max="15878" width="11.85546875" style="2" customWidth="1"/>
    <col min="15879" max="15879" width="9.140625" style="2"/>
    <col min="15880" max="15880" width="23.85546875" style="2" customWidth="1"/>
    <col min="15881" max="15881" width="11.28515625" style="2" customWidth="1"/>
    <col min="15882" max="15882" width="12.140625" style="2" customWidth="1"/>
    <col min="15883" max="15884" width="9.140625" style="2"/>
    <col min="15885" max="15885" width="12.85546875" style="2" customWidth="1"/>
    <col min="15886" max="16129" width="9.140625" style="2"/>
    <col min="16130" max="16130" width="32" style="2" customWidth="1"/>
    <col min="16131" max="16132" width="9.140625" style="2"/>
    <col min="16133" max="16133" width="10.42578125" style="2" customWidth="1"/>
    <col min="16134" max="16134" width="11.85546875" style="2" customWidth="1"/>
    <col min="16135" max="16135" width="9.140625" style="2"/>
    <col min="16136" max="16136" width="23.85546875" style="2" customWidth="1"/>
    <col min="16137" max="16137" width="11.28515625" style="2" customWidth="1"/>
    <col min="16138" max="16138" width="12.140625" style="2" customWidth="1"/>
    <col min="16139" max="16140" width="9.140625" style="2"/>
    <col min="16141" max="16141" width="12.85546875" style="2" customWidth="1"/>
    <col min="16142" max="16384" width="9.140625" style="2"/>
  </cols>
  <sheetData>
    <row r="1" spans="1:13" ht="15.75">
      <c r="A1" s="3"/>
      <c r="B1" s="3"/>
      <c r="D1" s="3"/>
      <c r="E1" s="4"/>
      <c r="F1" s="4"/>
      <c r="G1" s="389"/>
      <c r="H1" s="3"/>
      <c r="J1" s="390" t="s">
        <v>0</v>
      </c>
      <c r="K1" s="390"/>
      <c r="L1" s="390"/>
      <c r="M1" s="390"/>
    </row>
    <row r="2" spans="1:13">
      <c r="A2" s="3"/>
      <c r="B2" s="3"/>
      <c r="D2" s="3"/>
      <c r="E2" s="4"/>
      <c r="F2" s="4"/>
      <c r="G2" s="389"/>
      <c r="H2" s="3"/>
    </row>
    <row r="3" spans="1:13">
      <c r="A3" s="153" t="s">
        <v>240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</row>
    <row r="4" spans="1:13">
      <c r="A4" s="3"/>
      <c r="B4" s="3"/>
      <c r="D4" s="3"/>
      <c r="E4" s="4"/>
      <c r="F4" s="4"/>
      <c r="G4" s="389"/>
      <c r="H4" s="3"/>
    </row>
    <row r="5" spans="1:13">
      <c r="A5" s="154" t="s">
        <v>1</v>
      </c>
      <c r="B5" s="154" t="s">
        <v>2</v>
      </c>
      <c r="C5" s="154" t="s">
        <v>3</v>
      </c>
      <c r="D5" s="156" t="s">
        <v>4</v>
      </c>
      <c r="E5" s="156"/>
      <c r="F5" s="156"/>
      <c r="G5" s="156"/>
      <c r="H5" s="235" t="s">
        <v>5</v>
      </c>
      <c r="I5" s="236"/>
      <c r="J5" s="236"/>
      <c r="K5" s="236"/>
      <c r="L5" s="154" t="s">
        <v>6</v>
      </c>
      <c r="M5" s="154" t="s">
        <v>7</v>
      </c>
    </row>
    <row r="6" spans="1:13" ht="56.25">
      <c r="A6" s="155"/>
      <c r="B6" s="155"/>
      <c r="C6" s="155"/>
      <c r="D6" s="123" t="s">
        <v>8</v>
      </c>
      <c r="E6" s="392" t="s">
        <v>9</v>
      </c>
      <c r="F6" s="392" t="s">
        <v>10</v>
      </c>
      <c r="G6" s="393" t="s">
        <v>241</v>
      </c>
      <c r="H6" s="123" t="s">
        <v>12</v>
      </c>
      <c r="I6" s="95" t="s">
        <v>13</v>
      </c>
      <c r="J6" s="123" t="s">
        <v>14</v>
      </c>
      <c r="K6" s="123" t="s">
        <v>242</v>
      </c>
      <c r="L6" s="161"/>
      <c r="M6" s="161"/>
    </row>
    <row r="7" spans="1:13">
      <c r="A7" s="156"/>
      <c r="B7" s="394" t="s">
        <v>243</v>
      </c>
      <c r="C7" s="156" t="s">
        <v>244</v>
      </c>
      <c r="D7" s="124" t="s">
        <v>16</v>
      </c>
      <c r="E7" s="11">
        <f>SUM(E8:E11)+0.01</f>
        <v>439562.18400000001</v>
      </c>
      <c r="F7" s="11">
        <f>SUM(F8:F11)</f>
        <v>223382.43700000003</v>
      </c>
      <c r="G7" s="395">
        <f>F7/E7*100</f>
        <v>50.819302736015167</v>
      </c>
      <c r="H7" s="185"/>
      <c r="I7" s="185"/>
      <c r="J7" s="396"/>
      <c r="K7" s="185"/>
      <c r="L7" s="154"/>
      <c r="M7" s="156"/>
    </row>
    <row r="8" spans="1:13">
      <c r="A8" s="156"/>
      <c r="B8" s="394"/>
      <c r="C8" s="156"/>
      <c r="D8" s="124" t="s">
        <v>17</v>
      </c>
      <c r="E8" s="11">
        <f>E13+E159+E189+E245+E350</f>
        <v>229505.50000000003</v>
      </c>
      <c r="F8" s="11">
        <f>F13+F159+F189+F245+F350</f>
        <v>122888.311</v>
      </c>
      <c r="G8" s="395">
        <f>F8/E8*100</f>
        <v>53.544821801656163</v>
      </c>
      <c r="H8" s="186"/>
      <c r="I8" s="186"/>
      <c r="J8" s="397"/>
      <c r="K8" s="186"/>
      <c r="L8" s="155"/>
      <c r="M8" s="156"/>
    </row>
    <row r="9" spans="1:13">
      <c r="A9" s="156"/>
      <c r="B9" s="394"/>
      <c r="C9" s="156"/>
      <c r="D9" s="124" t="s">
        <v>18</v>
      </c>
      <c r="E9" s="11">
        <f>E14</f>
        <v>0</v>
      </c>
      <c r="F9" s="11">
        <f>F14</f>
        <v>0</v>
      </c>
      <c r="G9" s="395">
        <v>0</v>
      </c>
      <c r="H9" s="186"/>
      <c r="I9" s="186"/>
      <c r="J9" s="397"/>
      <c r="K9" s="186"/>
      <c r="L9" s="155"/>
      <c r="M9" s="156"/>
    </row>
    <row r="10" spans="1:13">
      <c r="A10" s="156"/>
      <c r="B10" s="394"/>
      <c r="C10" s="156"/>
      <c r="D10" s="124" t="s">
        <v>19</v>
      </c>
      <c r="E10" s="11">
        <f>E15+E161+E191+E247+E352-0.01</f>
        <v>210056.67399999994</v>
      </c>
      <c r="F10" s="11">
        <f>F15+F161+F191+F247+F352</f>
        <v>100494.12600000002</v>
      </c>
      <c r="G10" s="395">
        <f>F10/E10*100</f>
        <v>47.841434450209398</v>
      </c>
      <c r="H10" s="186"/>
      <c r="I10" s="186"/>
      <c r="J10" s="397"/>
      <c r="K10" s="186"/>
      <c r="L10" s="155"/>
      <c r="M10" s="156"/>
    </row>
    <row r="11" spans="1:13">
      <c r="A11" s="156"/>
      <c r="B11" s="394"/>
      <c r="C11" s="156"/>
      <c r="D11" s="124" t="s">
        <v>20</v>
      </c>
      <c r="E11" s="11">
        <f>E26</f>
        <v>0</v>
      </c>
      <c r="F11" s="11">
        <f>F26</f>
        <v>0</v>
      </c>
      <c r="G11" s="395">
        <v>0</v>
      </c>
      <c r="H11" s="187"/>
      <c r="I11" s="187"/>
      <c r="J11" s="398"/>
      <c r="K11" s="187"/>
      <c r="L11" s="155"/>
      <c r="M11" s="156"/>
    </row>
    <row r="12" spans="1:13">
      <c r="A12" s="156" t="s">
        <v>128</v>
      </c>
      <c r="B12" s="394" t="s">
        <v>245</v>
      </c>
      <c r="C12" s="156" t="s">
        <v>244</v>
      </c>
      <c r="D12" s="124" t="s">
        <v>16</v>
      </c>
      <c r="E12" s="11">
        <f>SUM(E13:E16)-0.01</f>
        <v>410724.78399999999</v>
      </c>
      <c r="F12" s="11">
        <f>SUM(F13:F16)-0.01</f>
        <v>216162.21899999998</v>
      </c>
      <c r="G12" s="395">
        <f>F12/E12*100</f>
        <v>52.629455884015997</v>
      </c>
      <c r="H12" s="185"/>
      <c r="I12" s="185"/>
      <c r="J12" s="396"/>
      <c r="K12" s="185"/>
      <c r="L12" s="156" t="s">
        <v>246</v>
      </c>
      <c r="M12" s="154"/>
    </row>
    <row r="13" spans="1:13">
      <c r="A13" s="156"/>
      <c r="B13" s="394"/>
      <c r="C13" s="156"/>
      <c r="D13" s="124" t="s">
        <v>17</v>
      </c>
      <c r="E13" s="11">
        <f>E18+E23+E28+E78+E99+E129+E134+E144</f>
        <v>226146.80000000002</v>
      </c>
      <c r="F13" s="11">
        <f>F18+F23+F28+F78+F99+F129+F134+F144</f>
        <v>121276.20699999999</v>
      </c>
      <c r="G13" s="395">
        <f>F13/E13*100</f>
        <v>53.627204541474825</v>
      </c>
      <c r="H13" s="186"/>
      <c r="I13" s="186"/>
      <c r="J13" s="397"/>
      <c r="K13" s="186"/>
      <c r="L13" s="156"/>
      <c r="M13" s="155"/>
    </row>
    <row r="14" spans="1:13">
      <c r="A14" s="156"/>
      <c r="B14" s="394"/>
      <c r="C14" s="156"/>
      <c r="D14" s="124" t="s">
        <v>18</v>
      </c>
      <c r="E14" s="11">
        <f>E19+E24+E34+E39+E44+E49+E54+E59+E64+E69+E74+E84+E90+E95+E100+E130+E135</f>
        <v>0</v>
      </c>
      <c r="F14" s="11">
        <f>F19+F24+F34+F39+F44+F49+F54+F59+F64+F69+F74+F84+F90+F95+F100+F130+F135</f>
        <v>0</v>
      </c>
      <c r="G14" s="395">
        <v>0</v>
      </c>
      <c r="H14" s="186"/>
      <c r="I14" s="186"/>
      <c r="J14" s="397"/>
      <c r="K14" s="186"/>
      <c r="L14" s="156"/>
      <c r="M14" s="155"/>
    </row>
    <row r="15" spans="1:13">
      <c r="A15" s="156"/>
      <c r="B15" s="394"/>
      <c r="C15" s="156"/>
      <c r="D15" s="124" t="s">
        <v>19</v>
      </c>
      <c r="E15" s="11">
        <f>E20+E25+E30+E35+E55+E70+E80+E85+E91+E96+E136+E146</f>
        <v>184577.99399999998</v>
      </c>
      <c r="F15" s="11">
        <f>F20+F25+F30+F35+F55+F70+F80+F85+F91+F96+F136+F146</f>
        <v>94886.022000000012</v>
      </c>
      <c r="G15" s="395">
        <f>F15/E15*100</f>
        <v>51.407006839612755</v>
      </c>
      <c r="H15" s="186"/>
      <c r="I15" s="186"/>
      <c r="J15" s="397"/>
      <c r="K15" s="186"/>
      <c r="L15" s="156"/>
      <c r="M15" s="155"/>
    </row>
    <row r="16" spans="1:13">
      <c r="A16" s="156"/>
      <c r="B16" s="394"/>
      <c r="C16" s="156"/>
      <c r="D16" s="124" t="s">
        <v>20</v>
      </c>
      <c r="E16" s="11">
        <f>E21+E26+E36+E56+E71+E86+E92+E97+E102+E132+E137</f>
        <v>0</v>
      </c>
      <c r="F16" s="11">
        <f>F21+F26+F36+F56+F71+F86+F92+F97+F102+F132+F137</f>
        <v>0</v>
      </c>
      <c r="G16" s="395">
        <v>0</v>
      </c>
      <c r="H16" s="187"/>
      <c r="I16" s="187"/>
      <c r="J16" s="398"/>
      <c r="K16" s="187"/>
      <c r="L16" s="156"/>
      <c r="M16" s="161"/>
    </row>
    <row r="17" spans="1:13">
      <c r="A17" s="154" t="s">
        <v>139</v>
      </c>
      <c r="B17" s="230" t="s">
        <v>247</v>
      </c>
      <c r="C17" s="156" t="s">
        <v>244</v>
      </c>
      <c r="D17" s="124" t="s">
        <v>16</v>
      </c>
      <c r="E17" s="13">
        <f>SUM(E18:E21)</f>
        <v>138257.89499999999</v>
      </c>
      <c r="F17" s="13">
        <f>SUM(F18:F21)</f>
        <v>77303.531000000003</v>
      </c>
      <c r="G17" s="395">
        <f>F17/E17*100</f>
        <v>55.912561810665508</v>
      </c>
      <c r="H17" s="399" t="s">
        <v>248</v>
      </c>
      <c r="I17" s="396">
        <v>65</v>
      </c>
      <c r="J17" s="396">
        <v>67</v>
      </c>
      <c r="K17" s="400">
        <f>J17/I17*100</f>
        <v>103.07692307692307</v>
      </c>
      <c r="L17" s="154" t="s">
        <v>249</v>
      </c>
      <c r="M17" s="154"/>
    </row>
    <row r="18" spans="1:13">
      <c r="A18" s="155"/>
      <c r="B18" s="230"/>
      <c r="C18" s="156"/>
      <c r="D18" s="124" t="s">
        <v>17</v>
      </c>
      <c r="E18" s="13">
        <v>86001.5</v>
      </c>
      <c r="F18" s="13">
        <v>52175</v>
      </c>
      <c r="G18" s="395">
        <f>F18/E18*100</f>
        <v>60.667546496282043</v>
      </c>
      <c r="H18" s="401"/>
      <c r="I18" s="397"/>
      <c r="J18" s="397"/>
      <c r="K18" s="402"/>
      <c r="L18" s="155"/>
      <c r="M18" s="155"/>
    </row>
    <row r="19" spans="1:13">
      <c r="A19" s="155"/>
      <c r="B19" s="230"/>
      <c r="C19" s="156"/>
      <c r="D19" s="124" t="s">
        <v>18</v>
      </c>
      <c r="E19" s="13">
        <v>0</v>
      </c>
      <c r="F19" s="13">
        <v>0</v>
      </c>
      <c r="G19" s="395">
        <v>0</v>
      </c>
      <c r="H19" s="401"/>
      <c r="I19" s="397"/>
      <c r="J19" s="397"/>
      <c r="K19" s="402"/>
      <c r="L19" s="155"/>
      <c r="M19" s="155"/>
    </row>
    <row r="20" spans="1:13">
      <c r="A20" s="155"/>
      <c r="B20" s="230"/>
      <c r="C20" s="156"/>
      <c r="D20" s="124" t="s">
        <v>19</v>
      </c>
      <c r="E20" s="13">
        <v>52256.394999999997</v>
      </c>
      <c r="F20" s="13">
        <v>25128.530999999999</v>
      </c>
      <c r="G20" s="395">
        <f>F20/E20*100</f>
        <v>48.086996816370515</v>
      </c>
      <c r="H20" s="401"/>
      <c r="I20" s="397"/>
      <c r="J20" s="397"/>
      <c r="K20" s="402"/>
      <c r="L20" s="155"/>
      <c r="M20" s="155"/>
    </row>
    <row r="21" spans="1:13">
      <c r="A21" s="161"/>
      <c r="B21" s="230"/>
      <c r="C21" s="156"/>
      <c r="D21" s="124" t="s">
        <v>20</v>
      </c>
      <c r="E21" s="13">
        <v>0</v>
      </c>
      <c r="F21" s="13">
        <v>0</v>
      </c>
      <c r="G21" s="395">
        <v>0</v>
      </c>
      <c r="H21" s="403"/>
      <c r="I21" s="398"/>
      <c r="J21" s="398"/>
      <c r="K21" s="404"/>
      <c r="L21" s="161"/>
      <c r="M21" s="161"/>
    </row>
    <row r="22" spans="1:13">
      <c r="A22" s="154" t="s">
        <v>250</v>
      </c>
      <c r="B22" s="230" t="s">
        <v>251</v>
      </c>
      <c r="C22" s="156" t="s">
        <v>244</v>
      </c>
      <c r="D22" s="124" t="s">
        <v>16</v>
      </c>
      <c r="E22" s="13">
        <f>SUM(E23:E26)-0.01</f>
        <v>125836.20900000002</v>
      </c>
      <c r="F22" s="13">
        <f>SUM(F23:F26)</f>
        <v>73079.05</v>
      </c>
      <c r="G22" s="395">
        <f>F22/E22*100</f>
        <v>58.074739044307975</v>
      </c>
      <c r="H22" s="399" t="s">
        <v>252</v>
      </c>
      <c r="I22" s="396">
        <v>90</v>
      </c>
      <c r="J22" s="396">
        <v>75</v>
      </c>
      <c r="K22" s="400">
        <f>J22/I22*100</f>
        <v>83.333333333333343</v>
      </c>
      <c r="L22" s="154" t="s">
        <v>253</v>
      </c>
      <c r="M22" s="154"/>
    </row>
    <row r="23" spans="1:13">
      <c r="A23" s="155"/>
      <c r="B23" s="230"/>
      <c r="C23" s="156"/>
      <c r="D23" s="124" t="s">
        <v>17</v>
      </c>
      <c r="E23" s="13">
        <v>86861.6</v>
      </c>
      <c r="F23" s="13">
        <v>56475</v>
      </c>
      <c r="G23" s="395">
        <f>F23/E23*100</f>
        <v>65.017222800408931</v>
      </c>
      <c r="H23" s="401"/>
      <c r="I23" s="397"/>
      <c r="J23" s="397"/>
      <c r="K23" s="402"/>
      <c r="L23" s="155"/>
      <c r="M23" s="155"/>
    </row>
    <row r="24" spans="1:13">
      <c r="A24" s="155"/>
      <c r="B24" s="230"/>
      <c r="C24" s="156"/>
      <c r="D24" s="124" t="s">
        <v>18</v>
      </c>
      <c r="E24" s="13">
        <v>0</v>
      </c>
      <c r="F24" s="13">
        <v>0</v>
      </c>
      <c r="G24" s="395">
        <v>0</v>
      </c>
      <c r="H24" s="401"/>
      <c r="I24" s="397"/>
      <c r="J24" s="397"/>
      <c r="K24" s="402"/>
      <c r="L24" s="155"/>
      <c r="M24" s="155"/>
    </row>
    <row r="25" spans="1:13">
      <c r="A25" s="155"/>
      <c r="B25" s="230"/>
      <c r="C25" s="156"/>
      <c r="D25" s="124" t="s">
        <v>19</v>
      </c>
      <c r="E25" s="13">
        <v>38974.618999999999</v>
      </c>
      <c r="F25" s="13">
        <v>16604.05</v>
      </c>
      <c r="G25" s="395">
        <f>F25/E25*100</f>
        <v>42.60221248089686</v>
      </c>
      <c r="H25" s="401"/>
      <c r="I25" s="397"/>
      <c r="J25" s="397"/>
      <c r="K25" s="402"/>
      <c r="L25" s="155"/>
      <c r="M25" s="155"/>
    </row>
    <row r="26" spans="1:13">
      <c r="A26" s="161"/>
      <c r="B26" s="230"/>
      <c r="C26" s="156"/>
      <c r="D26" s="124" t="s">
        <v>20</v>
      </c>
      <c r="E26" s="13">
        <v>0</v>
      </c>
      <c r="F26" s="13">
        <v>0</v>
      </c>
      <c r="G26" s="395">
        <v>0</v>
      </c>
      <c r="H26" s="403"/>
      <c r="I26" s="398"/>
      <c r="J26" s="398"/>
      <c r="K26" s="404"/>
      <c r="L26" s="161"/>
      <c r="M26" s="161"/>
    </row>
    <row r="27" spans="1:13">
      <c r="A27" s="154" t="s">
        <v>254</v>
      </c>
      <c r="B27" s="405" t="s">
        <v>255</v>
      </c>
      <c r="C27" s="156" t="s">
        <v>244</v>
      </c>
      <c r="D27" s="124" t="s">
        <v>16</v>
      </c>
      <c r="E27" s="13">
        <f>SUM(E28:E31)</f>
        <v>1175.8599999999999</v>
      </c>
      <c r="F27" s="13">
        <f>SUM(F28:F31)</f>
        <v>0</v>
      </c>
      <c r="G27" s="395">
        <v>0</v>
      </c>
      <c r="H27" s="406" t="s">
        <v>256</v>
      </c>
      <c r="I27" s="407">
        <v>4</v>
      </c>
      <c r="J27" s="407">
        <v>3.7</v>
      </c>
      <c r="K27" s="408">
        <v>100</v>
      </c>
      <c r="L27" s="156" t="s">
        <v>253</v>
      </c>
      <c r="M27" s="156"/>
    </row>
    <row r="28" spans="1:13">
      <c r="A28" s="155"/>
      <c r="B28" s="409"/>
      <c r="C28" s="156"/>
      <c r="D28" s="124" t="s">
        <v>17</v>
      </c>
      <c r="E28" s="13">
        <v>1117.06</v>
      </c>
      <c r="F28" s="13">
        <v>0</v>
      </c>
      <c r="G28" s="395">
        <v>0</v>
      </c>
      <c r="H28" s="406"/>
      <c r="I28" s="407"/>
      <c r="J28" s="407"/>
      <c r="K28" s="408"/>
      <c r="L28" s="156"/>
      <c r="M28" s="156"/>
    </row>
    <row r="29" spans="1:13">
      <c r="A29" s="155"/>
      <c r="B29" s="409"/>
      <c r="C29" s="156"/>
      <c r="D29" s="124" t="s">
        <v>18</v>
      </c>
      <c r="E29" s="13">
        <v>0</v>
      </c>
      <c r="F29" s="13">
        <v>0</v>
      </c>
      <c r="G29" s="395">
        <v>0</v>
      </c>
      <c r="H29" s="406"/>
      <c r="I29" s="407"/>
      <c r="J29" s="407"/>
      <c r="K29" s="408"/>
      <c r="L29" s="156"/>
      <c r="M29" s="156"/>
    </row>
    <row r="30" spans="1:13">
      <c r="A30" s="155"/>
      <c r="B30" s="409"/>
      <c r="C30" s="156"/>
      <c r="D30" s="124" t="s">
        <v>19</v>
      </c>
      <c r="E30" s="13">
        <v>58.8</v>
      </c>
      <c r="F30" s="13">
        <v>0</v>
      </c>
      <c r="G30" s="395">
        <v>0</v>
      </c>
      <c r="H30" s="406"/>
      <c r="I30" s="407"/>
      <c r="J30" s="407"/>
      <c r="K30" s="408"/>
      <c r="L30" s="156"/>
      <c r="M30" s="156"/>
    </row>
    <row r="31" spans="1:13">
      <c r="A31" s="161"/>
      <c r="B31" s="410"/>
      <c r="C31" s="156"/>
      <c r="D31" s="124" t="s">
        <v>20</v>
      </c>
      <c r="E31" s="13">
        <v>0</v>
      </c>
      <c r="F31" s="13">
        <v>0</v>
      </c>
      <c r="G31" s="395">
        <v>0</v>
      </c>
      <c r="H31" s="406"/>
      <c r="I31" s="407"/>
      <c r="J31" s="407"/>
      <c r="K31" s="408"/>
      <c r="L31" s="156"/>
      <c r="M31" s="156"/>
    </row>
    <row r="32" spans="1:13">
      <c r="A32" s="154" t="s">
        <v>257</v>
      </c>
      <c r="B32" s="230" t="s">
        <v>258</v>
      </c>
      <c r="C32" s="156" t="s">
        <v>244</v>
      </c>
      <c r="D32" s="124" t="s">
        <v>16</v>
      </c>
      <c r="E32" s="13">
        <f>SUM(E33:E36)</f>
        <v>50629.78</v>
      </c>
      <c r="F32" s="13">
        <f>SUM(F33:F36)</f>
        <v>26999.152999999998</v>
      </c>
      <c r="G32" s="395">
        <f>F32/E32*100</f>
        <v>53.32662516013302</v>
      </c>
      <c r="H32" s="401" t="s">
        <v>259</v>
      </c>
      <c r="I32" s="397">
        <v>50</v>
      </c>
      <c r="J32" s="397">
        <v>44</v>
      </c>
      <c r="K32" s="402">
        <f>J32/I32*100</f>
        <v>88</v>
      </c>
      <c r="L32" s="155" t="s">
        <v>260</v>
      </c>
      <c r="M32" s="155"/>
    </row>
    <row r="33" spans="1:13">
      <c r="A33" s="155"/>
      <c r="B33" s="230"/>
      <c r="C33" s="156"/>
      <c r="D33" s="124" t="s">
        <v>17</v>
      </c>
      <c r="E33" s="13">
        <v>0</v>
      </c>
      <c r="F33" s="13">
        <v>0</v>
      </c>
      <c r="G33" s="395">
        <v>0</v>
      </c>
      <c r="H33" s="401"/>
      <c r="I33" s="397"/>
      <c r="J33" s="397"/>
      <c r="K33" s="402"/>
      <c r="L33" s="155"/>
      <c r="M33" s="155"/>
    </row>
    <row r="34" spans="1:13">
      <c r="A34" s="155"/>
      <c r="B34" s="230"/>
      <c r="C34" s="156"/>
      <c r="D34" s="124" t="s">
        <v>18</v>
      </c>
      <c r="E34" s="13">
        <v>0</v>
      </c>
      <c r="F34" s="13">
        <v>0</v>
      </c>
      <c r="G34" s="395">
        <v>0</v>
      </c>
      <c r="H34" s="401"/>
      <c r="I34" s="397"/>
      <c r="J34" s="397"/>
      <c r="K34" s="402"/>
      <c r="L34" s="155"/>
      <c r="M34" s="155"/>
    </row>
    <row r="35" spans="1:13">
      <c r="A35" s="155"/>
      <c r="B35" s="230"/>
      <c r="C35" s="156"/>
      <c r="D35" s="124" t="s">
        <v>19</v>
      </c>
      <c r="E35" s="13">
        <v>50629.78</v>
      </c>
      <c r="F35" s="13">
        <v>26999.152999999998</v>
      </c>
      <c r="G35" s="395">
        <f>F35/E35*100</f>
        <v>53.32662516013302</v>
      </c>
      <c r="H35" s="401"/>
      <c r="I35" s="397"/>
      <c r="J35" s="397"/>
      <c r="K35" s="402"/>
      <c r="L35" s="155"/>
      <c r="M35" s="155"/>
    </row>
    <row r="36" spans="1:13">
      <c r="A36" s="161"/>
      <c r="B36" s="230"/>
      <c r="C36" s="156"/>
      <c r="D36" s="124" t="s">
        <v>20</v>
      </c>
      <c r="E36" s="13">
        <v>0</v>
      </c>
      <c r="F36" s="13">
        <v>0</v>
      </c>
      <c r="G36" s="395">
        <v>0</v>
      </c>
      <c r="H36" s="403"/>
      <c r="I36" s="398"/>
      <c r="J36" s="398"/>
      <c r="K36" s="404"/>
      <c r="L36" s="161"/>
      <c r="M36" s="161"/>
    </row>
    <row r="37" spans="1:13">
      <c r="A37" s="156" t="s">
        <v>261</v>
      </c>
      <c r="B37" s="156" t="s">
        <v>262</v>
      </c>
      <c r="C37" s="156" t="s">
        <v>244</v>
      </c>
      <c r="D37" s="124" t="s">
        <v>16</v>
      </c>
      <c r="E37" s="13">
        <f>SUM(E38:E41)</f>
        <v>0</v>
      </c>
      <c r="F37" s="13">
        <f>SUM(F38:F41)</f>
        <v>0</v>
      </c>
      <c r="G37" s="395">
        <v>0</v>
      </c>
      <c r="H37" s="154" t="s">
        <v>263</v>
      </c>
      <c r="I37" s="154">
        <v>95</v>
      </c>
      <c r="J37" s="154">
        <v>95</v>
      </c>
      <c r="K37" s="411">
        <f>J37/I37*100</f>
        <v>100</v>
      </c>
      <c r="L37" s="154" t="s">
        <v>253</v>
      </c>
      <c r="M37" s="154"/>
    </row>
    <row r="38" spans="1:13">
      <c r="A38" s="156"/>
      <c r="B38" s="156"/>
      <c r="C38" s="156"/>
      <c r="D38" s="124" t="s">
        <v>17</v>
      </c>
      <c r="E38" s="13">
        <v>0</v>
      </c>
      <c r="F38" s="13">
        <v>0</v>
      </c>
      <c r="G38" s="395">
        <v>0</v>
      </c>
      <c r="H38" s="155"/>
      <c r="I38" s="155"/>
      <c r="J38" s="155"/>
      <c r="K38" s="412"/>
      <c r="L38" s="155"/>
      <c r="M38" s="155"/>
    </row>
    <row r="39" spans="1:13">
      <c r="A39" s="156"/>
      <c r="B39" s="156"/>
      <c r="C39" s="156"/>
      <c r="D39" s="124" t="s">
        <v>18</v>
      </c>
      <c r="E39" s="13">
        <v>0</v>
      </c>
      <c r="F39" s="13">
        <v>0</v>
      </c>
      <c r="G39" s="395">
        <v>0</v>
      </c>
      <c r="H39" s="155"/>
      <c r="I39" s="155"/>
      <c r="J39" s="155"/>
      <c r="K39" s="412"/>
      <c r="L39" s="155"/>
      <c r="M39" s="155"/>
    </row>
    <row r="40" spans="1:13">
      <c r="A40" s="156"/>
      <c r="B40" s="156"/>
      <c r="C40" s="156"/>
      <c r="D40" s="124" t="s">
        <v>19</v>
      </c>
      <c r="E40" s="13">
        <v>0</v>
      </c>
      <c r="F40" s="13">
        <v>0</v>
      </c>
      <c r="G40" s="395">
        <v>0</v>
      </c>
      <c r="H40" s="155"/>
      <c r="I40" s="155"/>
      <c r="J40" s="155"/>
      <c r="K40" s="412"/>
      <c r="L40" s="155"/>
      <c r="M40" s="155"/>
    </row>
    <row r="41" spans="1:13" ht="77.25" customHeight="1">
      <c r="A41" s="156"/>
      <c r="B41" s="156"/>
      <c r="C41" s="156"/>
      <c r="D41" s="124" t="s">
        <v>20</v>
      </c>
      <c r="E41" s="13">
        <v>0</v>
      </c>
      <c r="F41" s="13">
        <v>0</v>
      </c>
      <c r="G41" s="395">
        <v>0</v>
      </c>
      <c r="H41" s="161"/>
      <c r="I41" s="161"/>
      <c r="J41" s="161"/>
      <c r="K41" s="413"/>
      <c r="L41" s="161"/>
      <c r="M41" s="161"/>
    </row>
    <row r="42" spans="1:13">
      <c r="A42" s="156" t="s">
        <v>264</v>
      </c>
      <c r="B42" s="156" t="s">
        <v>265</v>
      </c>
      <c r="C42" s="156" t="s">
        <v>244</v>
      </c>
      <c r="D42" s="124" t="s">
        <v>16</v>
      </c>
      <c r="E42" s="13">
        <f>SUM(E43:E46)</f>
        <v>0</v>
      </c>
      <c r="F42" s="13">
        <f>SUM(F43:F46)</f>
        <v>0</v>
      </c>
      <c r="G42" s="395">
        <v>0</v>
      </c>
      <c r="H42" s="154" t="s">
        <v>266</v>
      </c>
      <c r="I42" s="154">
        <v>95</v>
      </c>
      <c r="J42" s="154">
        <v>80</v>
      </c>
      <c r="K42" s="414">
        <f>J42/I42*100</f>
        <v>84.210526315789465</v>
      </c>
      <c r="L42" s="154" t="s">
        <v>267</v>
      </c>
      <c r="M42" s="154"/>
    </row>
    <row r="43" spans="1:13">
      <c r="A43" s="156"/>
      <c r="B43" s="156"/>
      <c r="C43" s="156"/>
      <c r="D43" s="124" t="s">
        <v>17</v>
      </c>
      <c r="E43" s="13">
        <v>0</v>
      </c>
      <c r="F43" s="13">
        <v>0</v>
      </c>
      <c r="G43" s="395">
        <v>0</v>
      </c>
      <c r="H43" s="155"/>
      <c r="I43" s="155"/>
      <c r="J43" s="155"/>
      <c r="K43" s="415"/>
      <c r="L43" s="155"/>
      <c r="M43" s="155"/>
    </row>
    <row r="44" spans="1:13">
      <c r="A44" s="156"/>
      <c r="B44" s="156"/>
      <c r="C44" s="156"/>
      <c r="D44" s="124" t="s">
        <v>18</v>
      </c>
      <c r="E44" s="13">
        <v>0</v>
      </c>
      <c r="F44" s="13">
        <v>0</v>
      </c>
      <c r="G44" s="395">
        <v>0</v>
      </c>
      <c r="H44" s="155"/>
      <c r="I44" s="155"/>
      <c r="J44" s="155"/>
      <c r="K44" s="415"/>
      <c r="L44" s="155"/>
      <c r="M44" s="155"/>
    </row>
    <row r="45" spans="1:13">
      <c r="A45" s="156"/>
      <c r="B45" s="156"/>
      <c r="C45" s="156"/>
      <c r="D45" s="124" t="s">
        <v>19</v>
      </c>
      <c r="E45" s="13">
        <v>0</v>
      </c>
      <c r="F45" s="13">
        <v>0</v>
      </c>
      <c r="G45" s="395">
        <v>0</v>
      </c>
      <c r="H45" s="155"/>
      <c r="I45" s="155"/>
      <c r="J45" s="155"/>
      <c r="K45" s="415"/>
      <c r="L45" s="155"/>
      <c r="M45" s="155"/>
    </row>
    <row r="46" spans="1:13" ht="59.25" customHeight="1">
      <c r="A46" s="156"/>
      <c r="B46" s="156"/>
      <c r="C46" s="156"/>
      <c r="D46" s="124" t="s">
        <v>20</v>
      </c>
      <c r="E46" s="13">
        <v>0</v>
      </c>
      <c r="F46" s="13">
        <v>0</v>
      </c>
      <c r="G46" s="395">
        <v>0</v>
      </c>
      <c r="H46" s="161"/>
      <c r="I46" s="161"/>
      <c r="J46" s="161"/>
      <c r="K46" s="416"/>
      <c r="L46" s="161"/>
      <c r="M46" s="161"/>
    </row>
    <row r="47" spans="1:13">
      <c r="A47" s="156" t="s">
        <v>268</v>
      </c>
      <c r="B47" s="156" t="s">
        <v>269</v>
      </c>
      <c r="C47" s="156" t="s">
        <v>244</v>
      </c>
      <c r="D47" s="124" t="s">
        <v>16</v>
      </c>
      <c r="E47" s="13">
        <f>SUM(E48:E51)</f>
        <v>0</v>
      </c>
      <c r="F47" s="13">
        <f>SUM(F48:F51)</f>
        <v>0</v>
      </c>
      <c r="G47" s="395">
        <v>0</v>
      </c>
      <c r="H47" s="154" t="s">
        <v>270</v>
      </c>
      <c r="I47" s="154">
        <v>100</v>
      </c>
      <c r="J47" s="154">
        <v>100</v>
      </c>
      <c r="K47" s="414">
        <f>J47/I47*100</f>
        <v>100</v>
      </c>
      <c r="L47" s="154" t="s">
        <v>253</v>
      </c>
      <c r="M47" s="154"/>
    </row>
    <row r="48" spans="1:13">
      <c r="A48" s="156"/>
      <c r="B48" s="156"/>
      <c r="C48" s="156"/>
      <c r="D48" s="124" t="s">
        <v>17</v>
      </c>
      <c r="E48" s="13">
        <v>0</v>
      </c>
      <c r="F48" s="13">
        <v>0</v>
      </c>
      <c r="G48" s="395">
        <v>0</v>
      </c>
      <c r="H48" s="155"/>
      <c r="I48" s="155"/>
      <c r="J48" s="155"/>
      <c r="K48" s="415"/>
      <c r="L48" s="155"/>
      <c r="M48" s="155"/>
    </row>
    <row r="49" spans="1:13">
      <c r="A49" s="156"/>
      <c r="B49" s="156"/>
      <c r="C49" s="156"/>
      <c r="D49" s="124" t="s">
        <v>18</v>
      </c>
      <c r="E49" s="13">
        <v>0</v>
      </c>
      <c r="F49" s="13">
        <v>0</v>
      </c>
      <c r="G49" s="395">
        <v>0</v>
      </c>
      <c r="H49" s="155"/>
      <c r="I49" s="155"/>
      <c r="J49" s="155"/>
      <c r="K49" s="415"/>
      <c r="L49" s="155"/>
      <c r="M49" s="155"/>
    </row>
    <row r="50" spans="1:13">
      <c r="A50" s="156"/>
      <c r="B50" s="156"/>
      <c r="C50" s="156"/>
      <c r="D50" s="124" t="s">
        <v>19</v>
      </c>
      <c r="E50" s="13">
        <v>0</v>
      </c>
      <c r="F50" s="13">
        <v>0</v>
      </c>
      <c r="G50" s="395">
        <v>0</v>
      </c>
      <c r="H50" s="155"/>
      <c r="I50" s="155"/>
      <c r="J50" s="155"/>
      <c r="K50" s="415"/>
      <c r="L50" s="155"/>
      <c r="M50" s="155"/>
    </row>
    <row r="51" spans="1:13" ht="27.75" customHeight="1">
      <c r="A51" s="156"/>
      <c r="B51" s="156"/>
      <c r="C51" s="156"/>
      <c r="D51" s="124" t="s">
        <v>20</v>
      </c>
      <c r="E51" s="13">
        <v>0</v>
      </c>
      <c r="F51" s="13">
        <v>0</v>
      </c>
      <c r="G51" s="395">
        <v>0</v>
      </c>
      <c r="H51" s="161"/>
      <c r="I51" s="161"/>
      <c r="J51" s="161"/>
      <c r="K51" s="416"/>
      <c r="L51" s="161"/>
      <c r="M51" s="161"/>
    </row>
    <row r="52" spans="1:13">
      <c r="A52" s="156" t="s">
        <v>271</v>
      </c>
      <c r="B52" s="156" t="s">
        <v>272</v>
      </c>
      <c r="C52" s="156" t="s">
        <v>244</v>
      </c>
      <c r="D52" s="124" t="s">
        <v>16</v>
      </c>
      <c r="E52" s="13">
        <f>E55</f>
        <v>10</v>
      </c>
      <c r="F52" s="13">
        <f>F55</f>
        <v>10</v>
      </c>
      <c r="G52" s="395">
        <f>F52/E52*100</f>
        <v>100</v>
      </c>
      <c r="H52" s="185"/>
      <c r="I52" s="154"/>
      <c r="J52" s="154"/>
      <c r="K52" s="414"/>
      <c r="L52" s="154" t="s">
        <v>273</v>
      </c>
      <c r="M52" s="154"/>
    </row>
    <row r="53" spans="1:13">
      <c r="A53" s="156"/>
      <c r="B53" s="156"/>
      <c r="C53" s="156"/>
      <c r="D53" s="124" t="s">
        <v>17</v>
      </c>
      <c r="E53" s="13">
        <v>0</v>
      </c>
      <c r="F53" s="13">
        <v>0</v>
      </c>
      <c r="G53" s="395">
        <v>0</v>
      </c>
      <c r="H53" s="186"/>
      <c r="I53" s="155"/>
      <c r="J53" s="155"/>
      <c r="K53" s="415"/>
      <c r="L53" s="155"/>
      <c r="M53" s="155"/>
    </row>
    <row r="54" spans="1:13">
      <c r="A54" s="156"/>
      <c r="B54" s="156"/>
      <c r="C54" s="156"/>
      <c r="D54" s="124" t="s">
        <v>18</v>
      </c>
      <c r="E54" s="13">
        <v>0</v>
      </c>
      <c r="F54" s="13">
        <v>0</v>
      </c>
      <c r="G54" s="395">
        <v>0</v>
      </c>
      <c r="H54" s="186"/>
      <c r="I54" s="155"/>
      <c r="J54" s="155"/>
      <c r="K54" s="415"/>
      <c r="L54" s="155"/>
      <c r="M54" s="155"/>
    </row>
    <row r="55" spans="1:13">
      <c r="A55" s="156"/>
      <c r="B55" s="156"/>
      <c r="C55" s="156"/>
      <c r="D55" s="124" t="s">
        <v>19</v>
      </c>
      <c r="E55" s="13">
        <f>E60+E65</f>
        <v>10</v>
      </c>
      <c r="F55" s="13">
        <f>F60+F65</f>
        <v>10</v>
      </c>
      <c r="G55" s="395">
        <f>F55/E55*100</f>
        <v>100</v>
      </c>
      <c r="H55" s="186"/>
      <c r="I55" s="155"/>
      <c r="J55" s="155"/>
      <c r="K55" s="415"/>
      <c r="L55" s="155"/>
      <c r="M55" s="155"/>
    </row>
    <row r="56" spans="1:13">
      <c r="A56" s="156"/>
      <c r="B56" s="156"/>
      <c r="C56" s="156"/>
      <c r="D56" s="124" t="s">
        <v>20</v>
      </c>
      <c r="E56" s="13">
        <v>0</v>
      </c>
      <c r="F56" s="13">
        <v>0</v>
      </c>
      <c r="G56" s="395">
        <v>0</v>
      </c>
      <c r="H56" s="187"/>
      <c r="I56" s="161"/>
      <c r="J56" s="161"/>
      <c r="K56" s="416"/>
      <c r="L56" s="161"/>
      <c r="M56" s="161"/>
    </row>
    <row r="57" spans="1:13" ht="22.5" customHeight="1">
      <c r="A57" s="154" t="s">
        <v>274</v>
      </c>
      <c r="B57" s="154" t="s">
        <v>275</v>
      </c>
      <c r="C57" s="156" t="s">
        <v>244</v>
      </c>
      <c r="D57" s="124" t="s">
        <v>16</v>
      </c>
      <c r="E57" s="13">
        <f>SUM(E58:E61)</f>
        <v>0</v>
      </c>
      <c r="F57" s="13">
        <f>SUM(F58:F61)</f>
        <v>0</v>
      </c>
      <c r="G57" s="395">
        <v>0</v>
      </c>
      <c r="H57" s="154" t="s">
        <v>276</v>
      </c>
      <c r="I57" s="154">
        <v>0</v>
      </c>
      <c r="J57" s="154">
        <v>0</v>
      </c>
      <c r="K57" s="414">
        <v>0</v>
      </c>
      <c r="L57" s="154" t="s">
        <v>273</v>
      </c>
      <c r="M57" s="154"/>
    </row>
    <row r="58" spans="1:13">
      <c r="A58" s="155"/>
      <c r="B58" s="155"/>
      <c r="C58" s="156"/>
      <c r="D58" s="124" t="s">
        <v>17</v>
      </c>
      <c r="E58" s="13">
        <v>0</v>
      </c>
      <c r="F58" s="13">
        <v>0</v>
      </c>
      <c r="G58" s="395">
        <v>0</v>
      </c>
      <c r="H58" s="155"/>
      <c r="I58" s="155"/>
      <c r="J58" s="155"/>
      <c r="K58" s="415"/>
      <c r="L58" s="155"/>
      <c r="M58" s="155"/>
    </row>
    <row r="59" spans="1:13">
      <c r="A59" s="155"/>
      <c r="B59" s="155"/>
      <c r="C59" s="156"/>
      <c r="D59" s="124" t="s">
        <v>18</v>
      </c>
      <c r="E59" s="13">
        <v>0</v>
      </c>
      <c r="F59" s="13">
        <v>0</v>
      </c>
      <c r="G59" s="395">
        <v>0</v>
      </c>
      <c r="H59" s="155"/>
      <c r="I59" s="155"/>
      <c r="J59" s="155"/>
      <c r="K59" s="415"/>
      <c r="L59" s="155"/>
      <c r="M59" s="155"/>
    </row>
    <row r="60" spans="1:13">
      <c r="A60" s="155"/>
      <c r="B60" s="155"/>
      <c r="C60" s="156"/>
      <c r="D60" s="124" t="s">
        <v>19</v>
      </c>
      <c r="E60" s="13">
        <v>0</v>
      </c>
      <c r="F60" s="13">
        <v>0</v>
      </c>
      <c r="G60" s="395">
        <v>0</v>
      </c>
      <c r="H60" s="155"/>
      <c r="I60" s="155"/>
      <c r="J60" s="155"/>
      <c r="K60" s="415"/>
      <c r="L60" s="155"/>
      <c r="M60" s="155"/>
    </row>
    <row r="61" spans="1:13">
      <c r="A61" s="161"/>
      <c r="B61" s="161"/>
      <c r="C61" s="156"/>
      <c r="D61" s="124" t="s">
        <v>20</v>
      </c>
      <c r="E61" s="13">
        <v>0</v>
      </c>
      <c r="F61" s="13">
        <v>0</v>
      </c>
      <c r="G61" s="395">
        <v>0</v>
      </c>
      <c r="H61" s="161"/>
      <c r="I61" s="161"/>
      <c r="J61" s="161"/>
      <c r="K61" s="416"/>
      <c r="L61" s="161"/>
      <c r="M61" s="161"/>
    </row>
    <row r="62" spans="1:13" ht="22.5" customHeight="1">
      <c r="A62" s="154" t="s">
        <v>277</v>
      </c>
      <c r="B62" s="154" t="s">
        <v>278</v>
      </c>
      <c r="C62" s="156" t="s">
        <v>244</v>
      </c>
      <c r="D62" s="124" t="s">
        <v>16</v>
      </c>
      <c r="E62" s="13">
        <f>E65</f>
        <v>10</v>
      </c>
      <c r="F62" s="13">
        <f>F65</f>
        <v>10</v>
      </c>
      <c r="G62" s="395">
        <f>F62/E62*100</f>
        <v>100</v>
      </c>
      <c r="H62" s="154" t="s">
        <v>279</v>
      </c>
      <c r="I62" s="154">
        <v>50</v>
      </c>
      <c r="J62" s="154">
        <v>37</v>
      </c>
      <c r="K62" s="414">
        <v>74</v>
      </c>
      <c r="L62" s="154" t="s">
        <v>280</v>
      </c>
      <c r="M62" s="154"/>
    </row>
    <row r="63" spans="1:13">
      <c r="A63" s="155"/>
      <c r="B63" s="155"/>
      <c r="C63" s="156"/>
      <c r="D63" s="124" t="s">
        <v>17</v>
      </c>
      <c r="E63" s="13">
        <v>0</v>
      </c>
      <c r="F63" s="13">
        <v>0</v>
      </c>
      <c r="G63" s="395">
        <v>0</v>
      </c>
      <c r="H63" s="155"/>
      <c r="I63" s="155"/>
      <c r="J63" s="155"/>
      <c r="K63" s="415"/>
      <c r="L63" s="155"/>
      <c r="M63" s="155"/>
    </row>
    <row r="64" spans="1:13">
      <c r="A64" s="155"/>
      <c r="B64" s="155"/>
      <c r="C64" s="156"/>
      <c r="D64" s="124" t="s">
        <v>18</v>
      </c>
      <c r="E64" s="13">
        <v>0</v>
      </c>
      <c r="F64" s="13">
        <v>0</v>
      </c>
      <c r="G64" s="395">
        <v>0</v>
      </c>
      <c r="H64" s="155"/>
      <c r="I64" s="155"/>
      <c r="J64" s="155"/>
      <c r="K64" s="415"/>
      <c r="L64" s="155"/>
      <c r="M64" s="155"/>
    </row>
    <row r="65" spans="1:13">
      <c r="A65" s="155"/>
      <c r="B65" s="155"/>
      <c r="C65" s="156"/>
      <c r="D65" s="124" t="s">
        <v>19</v>
      </c>
      <c r="E65" s="13">
        <v>10</v>
      </c>
      <c r="F65" s="13">
        <v>10</v>
      </c>
      <c r="G65" s="395">
        <f>F65/E65*100</f>
        <v>100</v>
      </c>
      <c r="H65" s="155"/>
      <c r="I65" s="155"/>
      <c r="J65" s="155"/>
      <c r="K65" s="415"/>
      <c r="L65" s="155"/>
      <c r="M65" s="155"/>
    </row>
    <row r="66" spans="1:13" ht="43.5" customHeight="1">
      <c r="A66" s="161"/>
      <c r="B66" s="161"/>
      <c r="C66" s="156"/>
      <c r="D66" s="124" t="s">
        <v>20</v>
      </c>
      <c r="E66" s="13">
        <v>0</v>
      </c>
      <c r="F66" s="13">
        <v>0</v>
      </c>
      <c r="G66" s="395">
        <v>0</v>
      </c>
      <c r="H66" s="161"/>
      <c r="I66" s="161"/>
      <c r="J66" s="161"/>
      <c r="K66" s="416"/>
      <c r="L66" s="161"/>
      <c r="M66" s="161"/>
    </row>
    <row r="67" spans="1:13" ht="15" customHeight="1">
      <c r="A67" s="154" t="s">
        <v>281</v>
      </c>
      <c r="B67" s="154" t="s">
        <v>282</v>
      </c>
      <c r="C67" s="154" t="s">
        <v>244</v>
      </c>
      <c r="D67" s="124" t="s">
        <v>16</v>
      </c>
      <c r="E67" s="13">
        <f>SUM(E68:E71)</f>
        <v>60</v>
      </c>
      <c r="F67" s="13">
        <f>SUM(F68:F71)</f>
        <v>60</v>
      </c>
      <c r="G67" s="395">
        <f>F67/E67*100</f>
        <v>100</v>
      </c>
      <c r="H67" s="154" t="s">
        <v>283</v>
      </c>
      <c r="I67" s="154">
        <v>50</v>
      </c>
      <c r="J67" s="154">
        <v>30</v>
      </c>
      <c r="K67" s="414">
        <f>J67/I67*100</f>
        <v>60</v>
      </c>
      <c r="L67" s="154" t="s">
        <v>273</v>
      </c>
      <c r="M67" s="154"/>
    </row>
    <row r="68" spans="1:13">
      <c r="A68" s="155"/>
      <c r="B68" s="155"/>
      <c r="C68" s="155"/>
      <c r="D68" s="124" t="s">
        <v>17</v>
      </c>
      <c r="E68" s="13">
        <v>0</v>
      </c>
      <c r="F68" s="13">
        <v>0</v>
      </c>
      <c r="G68" s="395">
        <v>0</v>
      </c>
      <c r="H68" s="155"/>
      <c r="I68" s="155"/>
      <c r="J68" s="155"/>
      <c r="K68" s="415"/>
      <c r="L68" s="155"/>
      <c r="M68" s="155"/>
    </row>
    <row r="69" spans="1:13">
      <c r="A69" s="155"/>
      <c r="B69" s="155"/>
      <c r="C69" s="155"/>
      <c r="D69" s="124" t="s">
        <v>18</v>
      </c>
      <c r="E69" s="13">
        <v>0</v>
      </c>
      <c r="F69" s="13">
        <v>0</v>
      </c>
      <c r="G69" s="395">
        <v>0</v>
      </c>
      <c r="H69" s="155"/>
      <c r="I69" s="155"/>
      <c r="J69" s="155"/>
      <c r="K69" s="415"/>
      <c r="L69" s="155"/>
      <c r="M69" s="155"/>
    </row>
    <row r="70" spans="1:13" ht="15" customHeight="1">
      <c r="A70" s="155"/>
      <c r="B70" s="155"/>
      <c r="C70" s="155"/>
      <c r="D70" s="124" t="s">
        <v>19</v>
      </c>
      <c r="E70" s="13">
        <v>60</v>
      </c>
      <c r="F70" s="13">
        <v>60</v>
      </c>
      <c r="G70" s="395">
        <f>F70/E70*100</f>
        <v>100</v>
      </c>
      <c r="H70" s="155"/>
      <c r="I70" s="155"/>
      <c r="J70" s="155"/>
      <c r="K70" s="415"/>
      <c r="L70" s="155"/>
      <c r="M70" s="155"/>
    </row>
    <row r="71" spans="1:13">
      <c r="A71" s="161"/>
      <c r="B71" s="161"/>
      <c r="C71" s="161"/>
      <c r="D71" s="124" t="s">
        <v>20</v>
      </c>
      <c r="E71" s="13">
        <v>0</v>
      </c>
      <c r="F71" s="13">
        <v>0</v>
      </c>
      <c r="G71" s="395">
        <v>0</v>
      </c>
      <c r="H71" s="161"/>
      <c r="I71" s="161"/>
      <c r="J71" s="161"/>
      <c r="K71" s="416"/>
      <c r="L71" s="161"/>
      <c r="M71" s="161"/>
    </row>
    <row r="72" spans="1:13" ht="15" customHeight="1">
      <c r="A72" s="154" t="s">
        <v>284</v>
      </c>
      <c r="B72" s="417" t="s">
        <v>285</v>
      </c>
      <c r="C72" s="418" t="s">
        <v>244</v>
      </c>
      <c r="D72" s="124" t="s">
        <v>16</v>
      </c>
      <c r="E72" s="13">
        <f>SUM(E73:E81)</f>
        <v>21455.71</v>
      </c>
      <c r="F72" s="13">
        <f>SUM(F73:F81)</f>
        <v>12942.023000000001</v>
      </c>
      <c r="G72" s="395">
        <f>F72/E72*100</f>
        <v>60.319714425670377</v>
      </c>
      <c r="H72" s="154" t="s">
        <v>286</v>
      </c>
      <c r="I72" s="154">
        <v>100</v>
      </c>
      <c r="J72" s="154">
        <v>100</v>
      </c>
      <c r="K72" s="414">
        <f>J72/I72*100</f>
        <v>100</v>
      </c>
      <c r="L72" s="154" t="s">
        <v>260</v>
      </c>
      <c r="M72" s="154"/>
    </row>
    <row r="73" spans="1:13">
      <c r="A73" s="155"/>
      <c r="B73" s="419"/>
      <c r="C73" s="420"/>
      <c r="D73" s="124" t="s">
        <v>17</v>
      </c>
      <c r="E73" s="13">
        <v>0</v>
      </c>
      <c r="F73" s="13">
        <v>0</v>
      </c>
      <c r="G73" s="395">
        <v>0</v>
      </c>
      <c r="H73" s="155"/>
      <c r="I73" s="155"/>
      <c r="J73" s="155"/>
      <c r="K73" s="415"/>
      <c r="L73" s="155"/>
      <c r="M73" s="155"/>
    </row>
    <row r="74" spans="1:13">
      <c r="A74" s="155"/>
      <c r="B74" s="419"/>
      <c r="C74" s="420"/>
      <c r="D74" s="124" t="s">
        <v>18</v>
      </c>
      <c r="E74" s="13">
        <v>0</v>
      </c>
      <c r="F74" s="13">
        <v>0</v>
      </c>
      <c r="G74" s="395">
        <v>0</v>
      </c>
      <c r="H74" s="155"/>
      <c r="I74" s="155"/>
      <c r="J74" s="155"/>
      <c r="K74" s="415"/>
      <c r="L74" s="155"/>
      <c r="M74" s="155"/>
    </row>
    <row r="75" spans="1:13">
      <c r="A75" s="155"/>
      <c r="B75" s="419"/>
      <c r="C75" s="420"/>
      <c r="D75" s="124" t="s">
        <v>19</v>
      </c>
      <c r="E75" s="13">
        <v>0</v>
      </c>
      <c r="F75" s="13">
        <v>0</v>
      </c>
      <c r="G75" s="395">
        <v>0</v>
      </c>
      <c r="H75" s="155"/>
      <c r="I75" s="155"/>
      <c r="J75" s="155"/>
      <c r="K75" s="415"/>
      <c r="L75" s="155"/>
      <c r="M75" s="155"/>
    </row>
    <row r="76" spans="1:13">
      <c r="A76" s="155"/>
      <c r="B76" s="419"/>
      <c r="C76" s="420"/>
      <c r="D76" s="124" t="s">
        <v>20</v>
      </c>
      <c r="E76" s="13">
        <v>0</v>
      </c>
      <c r="F76" s="13">
        <v>0</v>
      </c>
      <c r="G76" s="395">
        <v>0</v>
      </c>
      <c r="H76" s="161"/>
      <c r="I76" s="161"/>
      <c r="J76" s="161"/>
      <c r="K76" s="416"/>
      <c r="L76" s="161"/>
      <c r="M76" s="161"/>
    </row>
    <row r="77" spans="1:13">
      <c r="A77" s="155"/>
      <c r="B77" s="419"/>
      <c r="C77" s="420"/>
      <c r="D77" s="124" t="s">
        <v>16</v>
      </c>
      <c r="E77" s="13">
        <v>0</v>
      </c>
      <c r="F77" s="13">
        <v>0</v>
      </c>
      <c r="G77" s="395">
        <v>0</v>
      </c>
      <c r="H77" s="154" t="s">
        <v>287</v>
      </c>
      <c r="I77" s="154">
        <v>100</v>
      </c>
      <c r="J77" s="154">
        <v>95.2</v>
      </c>
      <c r="K77" s="414">
        <f>J77/I77*100</f>
        <v>95.2</v>
      </c>
      <c r="L77" s="154" t="s">
        <v>288</v>
      </c>
      <c r="M77" s="154"/>
    </row>
    <row r="78" spans="1:13">
      <c r="A78" s="155"/>
      <c r="B78" s="419"/>
      <c r="C78" s="420"/>
      <c r="D78" s="124" t="s">
        <v>17</v>
      </c>
      <c r="E78" s="13">
        <v>11787.42</v>
      </c>
      <c r="F78" s="13">
        <v>7072.4530000000004</v>
      </c>
      <c r="G78" s="395">
        <f>F78/E78*100</f>
        <v>60.000008483620682</v>
      </c>
      <c r="H78" s="155"/>
      <c r="I78" s="155"/>
      <c r="J78" s="155"/>
      <c r="K78" s="415"/>
      <c r="L78" s="155"/>
      <c r="M78" s="155"/>
    </row>
    <row r="79" spans="1:13">
      <c r="A79" s="155"/>
      <c r="B79" s="419"/>
      <c r="C79" s="420"/>
      <c r="D79" s="124" t="s">
        <v>18</v>
      </c>
      <c r="E79" s="13">
        <v>0</v>
      </c>
      <c r="F79" s="13">
        <v>0</v>
      </c>
      <c r="G79" s="395">
        <v>0</v>
      </c>
      <c r="H79" s="155"/>
      <c r="I79" s="155"/>
      <c r="J79" s="155"/>
      <c r="K79" s="415"/>
      <c r="L79" s="155"/>
      <c r="M79" s="155"/>
    </row>
    <row r="80" spans="1:13">
      <c r="A80" s="155"/>
      <c r="B80" s="419"/>
      <c r="C80" s="420"/>
      <c r="D80" s="124" t="s">
        <v>19</v>
      </c>
      <c r="E80" s="13">
        <v>9668.2900000000009</v>
      </c>
      <c r="F80" s="13">
        <v>5869.57</v>
      </c>
      <c r="G80" s="395">
        <f>F80/E80*100</f>
        <v>60.709494646933415</v>
      </c>
      <c r="H80" s="155"/>
      <c r="I80" s="155"/>
      <c r="J80" s="155"/>
      <c r="K80" s="415"/>
      <c r="L80" s="155"/>
      <c r="M80" s="155"/>
    </row>
    <row r="81" spans="1:13">
      <c r="A81" s="161"/>
      <c r="B81" s="421"/>
      <c r="C81" s="422"/>
      <c r="D81" s="124" t="s">
        <v>20</v>
      </c>
      <c r="E81" s="13">
        <v>0</v>
      </c>
      <c r="F81" s="13">
        <v>0</v>
      </c>
      <c r="G81" s="395">
        <v>0</v>
      </c>
      <c r="H81" s="161"/>
      <c r="I81" s="161"/>
      <c r="J81" s="161"/>
      <c r="K81" s="416"/>
      <c r="L81" s="161"/>
      <c r="M81" s="161"/>
    </row>
    <row r="82" spans="1:13" ht="15" customHeight="1">
      <c r="A82" s="423" t="s">
        <v>289</v>
      </c>
      <c r="B82" s="417" t="s">
        <v>290</v>
      </c>
      <c r="C82" s="418" t="s">
        <v>244</v>
      </c>
      <c r="D82" s="124" t="s">
        <v>16</v>
      </c>
      <c r="E82" s="13">
        <f>SUM(E83:E87)</f>
        <v>4933.8599999999997</v>
      </c>
      <c r="F82" s="13">
        <f>SUM(F83:F87)</f>
        <v>2413.35</v>
      </c>
      <c r="G82" s="395">
        <f>F82/E82*100</f>
        <v>48.914034853035957</v>
      </c>
      <c r="H82" s="154"/>
      <c r="I82" s="154"/>
      <c r="J82" s="154"/>
      <c r="K82" s="414"/>
      <c r="L82" s="154" t="s">
        <v>291</v>
      </c>
      <c r="M82" s="154"/>
    </row>
    <row r="83" spans="1:13">
      <c r="A83" s="156"/>
      <c r="B83" s="419"/>
      <c r="C83" s="420"/>
      <c r="D83" s="124" t="s">
        <v>17</v>
      </c>
      <c r="E83" s="13">
        <v>0</v>
      </c>
      <c r="F83" s="13">
        <v>0</v>
      </c>
      <c r="G83" s="395">
        <v>0</v>
      </c>
      <c r="H83" s="155"/>
      <c r="I83" s="155"/>
      <c r="J83" s="155"/>
      <c r="K83" s="415"/>
      <c r="L83" s="155"/>
      <c r="M83" s="155"/>
    </row>
    <row r="84" spans="1:13">
      <c r="A84" s="156"/>
      <c r="B84" s="419"/>
      <c r="C84" s="420"/>
      <c r="D84" s="124" t="s">
        <v>18</v>
      </c>
      <c r="E84" s="13">
        <v>0</v>
      </c>
      <c r="F84" s="13">
        <v>0</v>
      </c>
      <c r="G84" s="395">
        <v>0</v>
      </c>
      <c r="H84" s="155"/>
      <c r="I84" s="155"/>
      <c r="J84" s="155"/>
      <c r="K84" s="415"/>
      <c r="L84" s="155"/>
      <c r="M84" s="155"/>
    </row>
    <row r="85" spans="1:13">
      <c r="A85" s="156"/>
      <c r="B85" s="419"/>
      <c r="C85" s="420"/>
      <c r="D85" s="154" t="s">
        <v>19</v>
      </c>
      <c r="E85" s="424">
        <v>4933.8599999999997</v>
      </c>
      <c r="F85" s="424">
        <v>2413.35</v>
      </c>
      <c r="G85" s="425">
        <f>F85/E85*100</f>
        <v>48.914034853035957</v>
      </c>
      <c r="H85" s="155"/>
      <c r="I85" s="155"/>
      <c r="J85" s="155"/>
      <c r="K85" s="415"/>
      <c r="L85" s="155"/>
      <c r="M85" s="155"/>
    </row>
    <row r="86" spans="1:13">
      <c r="A86" s="156"/>
      <c r="B86" s="419"/>
      <c r="C86" s="420"/>
      <c r="D86" s="161"/>
      <c r="E86" s="426"/>
      <c r="F86" s="426"/>
      <c r="G86" s="427"/>
      <c r="H86" s="155"/>
      <c r="I86" s="155"/>
      <c r="J86" s="155"/>
      <c r="K86" s="415"/>
      <c r="L86" s="155"/>
      <c r="M86" s="155"/>
    </row>
    <row r="87" spans="1:13">
      <c r="A87" s="156"/>
      <c r="B87" s="421"/>
      <c r="C87" s="422"/>
      <c r="D87" s="124" t="s">
        <v>20</v>
      </c>
      <c r="E87" s="13">
        <v>0</v>
      </c>
      <c r="F87" s="13">
        <v>0</v>
      </c>
      <c r="G87" s="395">
        <v>0</v>
      </c>
      <c r="H87" s="161"/>
      <c r="I87" s="161"/>
      <c r="J87" s="161"/>
      <c r="K87" s="416"/>
      <c r="L87" s="161"/>
      <c r="M87" s="161"/>
    </row>
    <row r="88" spans="1:13">
      <c r="A88" s="154" t="s">
        <v>292</v>
      </c>
      <c r="B88" s="417" t="s">
        <v>293</v>
      </c>
      <c r="C88" s="154" t="s">
        <v>244</v>
      </c>
      <c r="D88" s="124" t="s">
        <v>16</v>
      </c>
      <c r="E88" s="13">
        <f>SUM(E89:E92)</f>
        <v>70</v>
      </c>
      <c r="F88" s="13">
        <f>SUM(F89:F92)</f>
        <v>70</v>
      </c>
      <c r="G88" s="395">
        <f>F88/E88*100</f>
        <v>100</v>
      </c>
      <c r="H88" s="154"/>
      <c r="I88" s="154"/>
      <c r="J88" s="154"/>
      <c r="K88" s="414"/>
      <c r="L88" s="154" t="s">
        <v>294</v>
      </c>
      <c r="M88" s="154"/>
    </row>
    <row r="89" spans="1:13">
      <c r="A89" s="155"/>
      <c r="B89" s="419"/>
      <c r="C89" s="155"/>
      <c r="D89" s="124" t="s">
        <v>17</v>
      </c>
      <c r="E89" s="13">
        <v>0</v>
      </c>
      <c r="F89" s="13">
        <v>0</v>
      </c>
      <c r="G89" s="395">
        <v>0</v>
      </c>
      <c r="H89" s="155"/>
      <c r="I89" s="155"/>
      <c r="J89" s="155"/>
      <c r="K89" s="415"/>
      <c r="L89" s="155"/>
      <c r="M89" s="155"/>
    </row>
    <row r="90" spans="1:13">
      <c r="A90" s="155"/>
      <c r="B90" s="419"/>
      <c r="C90" s="155"/>
      <c r="D90" s="124" t="s">
        <v>18</v>
      </c>
      <c r="E90" s="13">
        <v>0</v>
      </c>
      <c r="F90" s="13">
        <v>0</v>
      </c>
      <c r="G90" s="395">
        <v>0</v>
      </c>
      <c r="H90" s="155"/>
      <c r="I90" s="155"/>
      <c r="J90" s="155"/>
      <c r="K90" s="415"/>
      <c r="L90" s="155"/>
      <c r="M90" s="155"/>
    </row>
    <row r="91" spans="1:13">
      <c r="A91" s="155"/>
      <c r="B91" s="419"/>
      <c r="C91" s="155"/>
      <c r="D91" s="124" t="s">
        <v>19</v>
      </c>
      <c r="E91" s="13">
        <v>70</v>
      </c>
      <c r="F91" s="13">
        <v>70</v>
      </c>
      <c r="G91" s="395">
        <f>F91/E91*100</f>
        <v>100</v>
      </c>
      <c r="H91" s="155"/>
      <c r="I91" s="155"/>
      <c r="J91" s="155"/>
      <c r="K91" s="415"/>
      <c r="L91" s="155"/>
      <c r="M91" s="155"/>
    </row>
    <row r="92" spans="1:13">
      <c r="A92" s="161"/>
      <c r="B92" s="421"/>
      <c r="C92" s="161"/>
      <c r="D92" s="124" t="s">
        <v>20</v>
      </c>
      <c r="E92" s="13">
        <v>0</v>
      </c>
      <c r="F92" s="13">
        <v>0</v>
      </c>
      <c r="G92" s="395">
        <v>0</v>
      </c>
      <c r="H92" s="161"/>
      <c r="I92" s="161"/>
      <c r="J92" s="161"/>
      <c r="K92" s="416"/>
      <c r="L92" s="161"/>
      <c r="M92" s="161"/>
    </row>
    <row r="93" spans="1:13" ht="15" customHeight="1">
      <c r="A93" s="154" t="s">
        <v>295</v>
      </c>
      <c r="B93" s="417" t="s">
        <v>296</v>
      </c>
      <c r="C93" s="156" t="s">
        <v>244</v>
      </c>
      <c r="D93" s="124" t="s">
        <v>16</v>
      </c>
      <c r="E93" s="13">
        <f>SUM(E94:E97)</f>
        <v>16966.599999999999</v>
      </c>
      <c r="F93" s="13">
        <f>SUM(F94:F97)</f>
        <v>13955.64</v>
      </c>
      <c r="G93" s="395">
        <f>F93/E93*100</f>
        <v>82.2536041398984</v>
      </c>
      <c r="H93" s="154"/>
      <c r="I93" s="154"/>
      <c r="J93" s="154"/>
      <c r="K93" s="414"/>
      <c r="L93" s="154" t="s">
        <v>297</v>
      </c>
      <c r="M93" s="154"/>
    </row>
    <row r="94" spans="1:13">
      <c r="A94" s="155"/>
      <c r="B94" s="419"/>
      <c r="C94" s="156"/>
      <c r="D94" s="124" t="s">
        <v>17</v>
      </c>
      <c r="E94" s="13">
        <v>0</v>
      </c>
      <c r="F94" s="13">
        <v>0</v>
      </c>
      <c r="G94" s="395">
        <v>0</v>
      </c>
      <c r="H94" s="155"/>
      <c r="I94" s="155"/>
      <c r="J94" s="155"/>
      <c r="K94" s="415"/>
      <c r="L94" s="155"/>
      <c r="M94" s="155"/>
    </row>
    <row r="95" spans="1:13">
      <c r="A95" s="155"/>
      <c r="B95" s="419"/>
      <c r="C95" s="156"/>
      <c r="D95" s="124" t="s">
        <v>18</v>
      </c>
      <c r="E95" s="13">
        <v>0</v>
      </c>
      <c r="F95" s="13">
        <v>0</v>
      </c>
      <c r="G95" s="395">
        <v>0</v>
      </c>
      <c r="H95" s="155"/>
      <c r="I95" s="155"/>
      <c r="J95" s="155"/>
      <c r="K95" s="415"/>
      <c r="L95" s="155"/>
      <c r="M95" s="155"/>
    </row>
    <row r="96" spans="1:13">
      <c r="A96" s="155"/>
      <c r="B96" s="419"/>
      <c r="C96" s="156"/>
      <c r="D96" s="124" t="s">
        <v>19</v>
      </c>
      <c r="E96" s="13">
        <v>16966.599999999999</v>
      </c>
      <c r="F96" s="13">
        <v>13955.64</v>
      </c>
      <c r="G96" s="395">
        <f>F96/E96*100</f>
        <v>82.2536041398984</v>
      </c>
      <c r="H96" s="155"/>
      <c r="I96" s="155"/>
      <c r="J96" s="155"/>
      <c r="K96" s="415"/>
      <c r="L96" s="155"/>
      <c r="M96" s="155"/>
    </row>
    <row r="97" spans="1:26" ht="35.25" customHeight="1">
      <c r="A97" s="161"/>
      <c r="B97" s="421"/>
      <c r="C97" s="156"/>
      <c r="D97" s="124" t="s">
        <v>20</v>
      </c>
      <c r="E97" s="13">
        <v>0</v>
      </c>
      <c r="F97" s="13">
        <v>0</v>
      </c>
      <c r="G97" s="395">
        <v>0</v>
      </c>
      <c r="H97" s="161"/>
      <c r="I97" s="161"/>
      <c r="J97" s="161"/>
      <c r="K97" s="416"/>
      <c r="L97" s="161"/>
      <c r="M97" s="161"/>
    </row>
    <row r="98" spans="1:26">
      <c r="A98" s="154" t="s">
        <v>298</v>
      </c>
      <c r="B98" s="417" t="s">
        <v>299</v>
      </c>
      <c r="C98" s="156" t="s">
        <v>244</v>
      </c>
      <c r="D98" s="124" t="s">
        <v>16</v>
      </c>
      <c r="E98" s="13">
        <f>SUM(E99:E102)</f>
        <v>9634.9999999999982</v>
      </c>
      <c r="F98" s="13">
        <f>SUM(F99:F102)</f>
        <v>4000.317</v>
      </c>
      <c r="G98" s="395">
        <f>F98/E98*100</f>
        <v>41.518598858329014</v>
      </c>
      <c r="H98" s="154"/>
      <c r="I98" s="154"/>
      <c r="J98" s="154"/>
      <c r="K98" s="414"/>
      <c r="L98" s="154" t="s">
        <v>291</v>
      </c>
      <c r="M98" s="156"/>
      <c r="N98" s="428"/>
      <c r="O98" s="428"/>
      <c r="P98" s="428"/>
      <c r="Q98" s="144"/>
      <c r="R98" s="429"/>
      <c r="S98" s="429"/>
      <c r="T98" s="429"/>
      <c r="U98" s="428"/>
      <c r="V98" s="428"/>
      <c r="W98" s="428"/>
      <c r="X98" s="430"/>
      <c r="Y98" s="428"/>
      <c r="Z98" s="428"/>
    </row>
    <row r="99" spans="1:26">
      <c r="A99" s="155"/>
      <c r="B99" s="419"/>
      <c r="C99" s="156"/>
      <c r="D99" s="124" t="s">
        <v>17</v>
      </c>
      <c r="E99" s="13">
        <f>E104+E109+E114+E119+E124</f>
        <v>9634.9999999999982</v>
      </c>
      <c r="F99" s="13">
        <f>F104+F109+F114+F119+F124</f>
        <v>4000.317</v>
      </c>
      <c r="G99" s="395">
        <f>F99/E99*100</f>
        <v>41.518598858329014</v>
      </c>
      <c r="H99" s="155"/>
      <c r="I99" s="155"/>
      <c r="J99" s="155"/>
      <c r="K99" s="415"/>
      <c r="L99" s="155"/>
      <c r="M99" s="156"/>
      <c r="N99" s="428"/>
      <c r="O99" s="428"/>
      <c r="P99" s="428"/>
      <c r="Q99" s="144"/>
      <c r="R99" s="429"/>
      <c r="S99" s="429"/>
      <c r="T99" s="429"/>
      <c r="U99" s="428"/>
      <c r="V99" s="428"/>
      <c r="W99" s="428"/>
      <c r="X99" s="430"/>
      <c r="Y99" s="428"/>
      <c r="Z99" s="428"/>
    </row>
    <row r="100" spans="1:26">
      <c r="A100" s="155"/>
      <c r="B100" s="419"/>
      <c r="C100" s="156"/>
      <c r="D100" s="124" t="s">
        <v>18</v>
      </c>
      <c r="E100" s="13">
        <v>0</v>
      </c>
      <c r="F100" s="13">
        <v>0</v>
      </c>
      <c r="G100" s="395">
        <v>0</v>
      </c>
      <c r="H100" s="155"/>
      <c r="I100" s="155"/>
      <c r="J100" s="155"/>
      <c r="K100" s="415"/>
      <c r="L100" s="155"/>
      <c r="M100" s="156"/>
      <c r="N100" s="428"/>
      <c r="O100" s="428"/>
      <c r="P100" s="428"/>
      <c r="Q100" s="144"/>
      <c r="R100" s="429"/>
      <c r="S100" s="429"/>
      <c r="T100" s="429"/>
      <c r="U100" s="428"/>
      <c r="V100" s="428"/>
      <c r="W100" s="428"/>
      <c r="X100" s="430"/>
      <c r="Y100" s="428"/>
      <c r="Z100" s="428"/>
    </row>
    <row r="101" spans="1:26">
      <c r="A101" s="155"/>
      <c r="B101" s="419"/>
      <c r="C101" s="156"/>
      <c r="D101" s="124" t="s">
        <v>19</v>
      </c>
      <c r="E101" s="13">
        <v>0</v>
      </c>
      <c r="F101" s="13">
        <v>0</v>
      </c>
      <c r="G101" s="395">
        <v>0</v>
      </c>
      <c r="H101" s="155"/>
      <c r="I101" s="155"/>
      <c r="J101" s="155"/>
      <c r="K101" s="415"/>
      <c r="L101" s="155"/>
      <c r="M101" s="156"/>
      <c r="N101" s="428"/>
      <c r="O101" s="428"/>
      <c r="P101" s="428"/>
      <c r="Q101" s="144"/>
      <c r="R101" s="429"/>
      <c r="S101" s="429"/>
      <c r="T101" s="429"/>
      <c r="U101" s="428"/>
      <c r="V101" s="428"/>
      <c r="W101" s="428"/>
      <c r="X101" s="430"/>
      <c r="Y101" s="428"/>
      <c r="Z101" s="428"/>
    </row>
    <row r="102" spans="1:26">
      <c r="A102" s="161"/>
      <c r="B102" s="421"/>
      <c r="C102" s="156"/>
      <c r="D102" s="124" t="s">
        <v>20</v>
      </c>
      <c r="E102" s="13">
        <v>0</v>
      </c>
      <c r="F102" s="13">
        <v>0</v>
      </c>
      <c r="G102" s="395">
        <v>0</v>
      </c>
      <c r="H102" s="161"/>
      <c r="I102" s="161"/>
      <c r="J102" s="161"/>
      <c r="K102" s="416"/>
      <c r="L102" s="161"/>
      <c r="M102" s="156"/>
      <c r="N102" s="428"/>
      <c r="O102" s="428"/>
      <c r="P102" s="428"/>
      <c r="Q102" s="144"/>
      <c r="R102" s="429"/>
      <c r="S102" s="429"/>
      <c r="T102" s="429"/>
      <c r="U102" s="428"/>
      <c r="V102" s="428"/>
      <c r="W102" s="428"/>
      <c r="X102" s="430"/>
      <c r="Y102" s="428"/>
      <c r="Z102" s="428"/>
    </row>
    <row r="103" spans="1:26" ht="15" customHeight="1">
      <c r="A103" s="154" t="s">
        <v>300</v>
      </c>
      <c r="B103" s="417" t="s">
        <v>301</v>
      </c>
      <c r="C103" s="154" t="s">
        <v>244</v>
      </c>
      <c r="D103" s="124" t="s">
        <v>16</v>
      </c>
      <c r="E103" s="13">
        <f>SUM(E104:E107)</f>
        <v>9490.2999999999993</v>
      </c>
      <c r="F103" s="13">
        <f>SUM(F104:F107)</f>
        <v>3982.0050000000001</v>
      </c>
      <c r="G103" s="395">
        <f>F103/E103*100</f>
        <v>41.958684130111799</v>
      </c>
      <c r="H103" s="156"/>
      <c r="I103" s="156"/>
      <c r="J103" s="156"/>
      <c r="K103" s="431"/>
      <c r="L103" s="154" t="s">
        <v>291</v>
      </c>
      <c r="M103" s="156"/>
      <c r="N103" s="144"/>
      <c r="O103" s="144"/>
      <c r="P103" s="144"/>
      <c r="Q103" s="144"/>
      <c r="R103" s="429"/>
      <c r="S103" s="429"/>
      <c r="T103" s="429"/>
      <c r="U103" s="144"/>
      <c r="V103" s="144"/>
      <c r="W103" s="144"/>
      <c r="X103" s="432"/>
      <c r="Y103" s="144"/>
      <c r="Z103" s="144"/>
    </row>
    <row r="104" spans="1:26">
      <c r="A104" s="155"/>
      <c r="B104" s="419"/>
      <c r="C104" s="155"/>
      <c r="D104" s="124" t="s">
        <v>17</v>
      </c>
      <c r="E104" s="13">
        <v>9490.2999999999993</v>
      </c>
      <c r="F104" s="13">
        <v>3982.0050000000001</v>
      </c>
      <c r="G104" s="395">
        <f>F104/E104*100</f>
        <v>41.958684130111799</v>
      </c>
      <c r="H104" s="156"/>
      <c r="I104" s="156"/>
      <c r="J104" s="156"/>
      <c r="K104" s="431"/>
      <c r="L104" s="155"/>
      <c r="M104" s="156"/>
      <c r="N104" s="144"/>
      <c r="O104" s="144"/>
      <c r="P104" s="144"/>
      <c r="Q104" s="144"/>
      <c r="R104" s="429"/>
      <c r="S104" s="429"/>
      <c r="T104" s="429"/>
      <c r="U104" s="144"/>
      <c r="V104" s="144"/>
      <c r="W104" s="144"/>
      <c r="X104" s="432"/>
      <c r="Y104" s="144"/>
      <c r="Z104" s="144"/>
    </row>
    <row r="105" spans="1:26">
      <c r="A105" s="155"/>
      <c r="B105" s="419"/>
      <c r="C105" s="155"/>
      <c r="D105" s="124" t="s">
        <v>18</v>
      </c>
      <c r="E105" s="13">
        <v>0</v>
      </c>
      <c r="F105" s="13">
        <v>0</v>
      </c>
      <c r="G105" s="395">
        <v>0</v>
      </c>
      <c r="H105" s="156"/>
      <c r="I105" s="156"/>
      <c r="J105" s="156"/>
      <c r="K105" s="431"/>
      <c r="L105" s="155"/>
      <c r="M105" s="156"/>
      <c r="N105" s="144"/>
      <c r="O105" s="144"/>
      <c r="P105" s="144"/>
      <c r="Q105" s="144"/>
      <c r="R105" s="429"/>
      <c r="S105" s="429"/>
      <c r="T105" s="429"/>
      <c r="U105" s="144"/>
      <c r="V105" s="144"/>
      <c r="W105" s="144"/>
      <c r="X105" s="432"/>
      <c r="Y105" s="144"/>
      <c r="Z105" s="144"/>
    </row>
    <row r="106" spans="1:26">
      <c r="A106" s="155"/>
      <c r="B106" s="419"/>
      <c r="C106" s="155"/>
      <c r="D106" s="124" t="s">
        <v>19</v>
      </c>
      <c r="E106" s="13">
        <v>0</v>
      </c>
      <c r="F106" s="13">
        <v>0</v>
      </c>
      <c r="G106" s="395">
        <v>0</v>
      </c>
      <c r="H106" s="156"/>
      <c r="I106" s="156"/>
      <c r="J106" s="156"/>
      <c r="K106" s="431"/>
      <c r="L106" s="155"/>
      <c r="M106" s="156"/>
      <c r="N106" s="144"/>
      <c r="O106" s="144"/>
      <c r="P106" s="144"/>
      <c r="Q106" s="144"/>
      <c r="R106" s="429"/>
      <c r="S106" s="429"/>
      <c r="T106" s="429"/>
      <c r="U106" s="144"/>
      <c r="V106" s="144"/>
      <c r="W106" s="144"/>
      <c r="X106" s="432"/>
      <c r="Y106" s="144"/>
      <c r="Z106" s="144"/>
    </row>
    <row r="107" spans="1:26">
      <c r="A107" s="161"/>
      <c r="B107" s="421"/>
      <c r="C107" s="161"/>
      <c r="D107" s="124" t="s">
        <v>20</v>
      </c>
      <c r="E107" s="13">
        <v>0</v>
      </c>
      <c r="F107" s="13">
        <v>0</v>
      </c>
      <c r="G107" s="395">
        <v>0</v>
      </c>
      <c r="H107" s="156"/>
      <c r="I107" s="156"/>
      <c r="J107" s="156"/>
      <c r="K107" s="431"/>
      <c r="L107" s="161"/>
      <c r="M107" s="156"/>
    </row>
    <row r="108" spans="1:26">
      <c r="A108" s="154" t="s">
        <v>302</v>
      </c>
      <c r="B108" s="154" t="s">
        <v>303</v>
      </c>
      <c r="C108" s="154" t="s">
        <v>244</v>
      </c>
      <c r="D108" s="124" t="s">
        <v>16</v>
      </c>
      <c r="E108" s="13">
        <f>SUM(E109:E112)</f>
        <v>83.4</v>
      </c>
      <c r="F108" s="13">
        <f>SUM(F109:F112)</f>
        <v>6.75</v>
      </c>
      <c r="G108" s="395">
        <f>F108/E108*100</f>
        <v>8.0935251798561154</v>
      </c>
      <c r="H108" s="156"/>
      <c r="I108" s="156"/>
      <c r="J108" s="156"/>
      <c r="K108" s="431"/>
      <c r="L108" s="154" t="s">
        <v>291</v>
      </c>
      <c r="M108" s="156"/>
    </row>
    <row r="109" spans="1:26">
      <c r="A109" s="155"/>
      <c r="B109" s="155"/>
      <c r="C109" s="155"/>
      <c r="D109" s="124" t="s">
        <v>17</v>
      </c>
      <c r="E109" s="13">
        <v>83.4</v>
      </c>
      <c r="F109" s="13">
        <v>6.75</v>
      </c>
      <c r="G109" s="395">
        <f>F109/E109*100</f>
        <v>8.0935251798561154</v>
      </c>
      <c r="H109" s="156"/>
      <c r="I109" s="156"/>
      <c r="J109" s="156"/>
      <c r="K109" s="431"/>
      <c r="L109" s="155"/>
      <c r="M109" s="156"/>
    </row>
    <row r="110" spans="1:26">
      <c r="A110" s="155"/>
      <c r="B110" s="155"/>
      <c r="C110" s="155"/>
      <c r="D110" s="124" t="s">
        <v>18</v>
      </c>
      <c r="E110" s="13">
        <v>0</v>
      </c>
      <c r="F110" s="13">
        <v>0</v>
      </c>
      <c r="G110" s="395">
        <v>0</v>
      </c>
      <c r="H110" s="156"/>
      <c r="I110" s="156"/>
      <c r="J110" s="156"/>
      <c r="K110" s="431"/>
      <c r="L110" s="155"/>
      <c r="M110" s="156"/>
    </row>
    <row r="111" spans="1:26">
      <c r="A111" s="155"/>
      <c r="B111" s="155"/>
      <c r="C111" s="155"/>
      <c r="D111" s="124" t="s">
        <v>19</v>
      </c>
      <c r="E111" s="13">
        <v>0</v>
      </c>
      <c r="F111" s="13">
        <v>0</v>
      </c>
      <c r="G111" s="395">
        <v>0</v>
      </c>
      <c r="H111" s="156"/>
      <c r="I111" s="156"/>
      <c r="J111" s="156"/>
      <c r="K111" s="431"/>
      <c r="L111" s="155"/>
      <c r="M111" s="156"/>
    </row>
    <row r="112" spans="1:26" ht="51" customHeight="1">
      <c r="A112" s="161"/>
      <c r="B112" s="161"/>
      <c r="C112" s="161"/>
      <c r="D112" s="124" t="s">
        <v>20</v>
      </c>
      <c r="E112" s="13">
        <v>0</v>
      </c>
      <c r="F112" s="13">
        <v>0</v>
      </c>
      <c r="G112" s="395">
        <v>0</v>
      </c>
      <c r="H112" s="156"/>
      <c r="I112" s="156"/>
      <c r="J112" s="156"/>
      <c r="K112" s="431"/>
      <c r="L112" s="161"/>
      <c r="M112" s="156"/>
    </row>
    <row r="113" spans="1:24">
      <c r="A113" s="154" t="s">
        <v>304</v>
      </c>
      <c r="B113" s="154" t="s">
        <v>305</v>
      </c>
      <c r="C113" s="154" t="s">
        <v>244</v>
      </c>
      <c r="D113" s="124" t="s">
        <v>16</v>
      </c>
      <c r="E113" s="13">
        <f>SUM(E114:E117)</f>
        <v>0</v>
      </c>
      <c r="F113" s="13">
        <f>SUM(F114:F117)</f>
        <v>0</v>
      </c>
      <c r="G113" s="395">
        <v>0</v>
      </c>
      <c r="H113" s="156"/>
      <c r="I113" s="156"/>
      <c r="J113" s="156"/>
      <c r="K113" s="431"/>
      <c r="L113" s="154" t="s">
        <v>291</v>
      </c>
      <c r="M113" s="156"/>
    </row>
    <row r="114" spans="1:24">
      <c r="A114" s="155"/>
      <c r="B114" s="155"/>
      <c r="C114" s="155"/>
      <c r="D114" s="124" t="s">
        <v>17</v>
      </c>
      <c r="E114" s="13">
        <v>0</v>
      </c>
      <c r="F114" s="13">
        <v>0</v>
      </c>
      <c r="G114" s="395">
        <v>0</v>
      </c>
      <c r="H114" s="156"/>
      <c r="I114" s="156"/>
      <c r="J114" s="156"/>
      <c r="K114" s="431"/>
      <c r="L114" s="155"/>
      <c r="M114" s="156"/>
    </row>
    <row r="115" spans="1:24">
      <c r="A115" s="155"/>
      <c r="B115" s="155"/>
      <c r="C115" s="155"/>
      <c r="D115" s="124" t="s">
        <v>18</v>
      </c>
      <c r="E115" s="13">
        <v>0</v>
      </c>
      <c r="F115" s="13">
        <v>0</v>
      </c>
      <c r="G115" s="395">
        <v>0</v>
      </c>
      <c r="H115" s="156"/>
      <c r="I115" s="156"/>
      <c r="J115" s="156"/>
      <c r="K115" s="431"/>
      <c r="L115" s="155"/>
      <c r="M115" s="156"/>
    </row>
    <row r="116" spans="1:24">
      <c r="A116" s="155"/>
      <c r="B116" s="155"/>
      <c r="C116" s="155"/>
      <c r="D116" s="124" t="s">
        <v>19</v>
      </c>
      <c r="E116" s="13">
        <v>0</v>
      </c>
      <c r="F116" s="13">
        <v>0</v>
      </c>
      <c r="G116" s="395">
        <v>0</v>
      </c>
      <c r="H116" s="156"/>
      <c r="I116" s="156"/>
      <c r="J116" s="156"/>
      <c r="K116" s="431"/>
      <c r="L116" s="155"/>
      <c r="M116" s="156"/>
    </row>
    <row r="117" spans="1:24">
      <c r="A117" s="161"/>
      <c r="B117" s="161"/>
      <c r="C117" s="161"/>
      <c r="D117" s="124" t="s">
        <v>20</v>
      </c>
      <c r="E117" s="13">
        <v>0</v>
      </c>
      <c r="F117" s="13">
        <v>0</v>
      </c>
      <c r="G117" s="395">
        <v>0</v>
      </c>
      <c r="H117" s="156"/>
      <c r="I117" s="156"/>
      <c r="J117" s="156"/>
      <c r="K117" s="431"/>
      <c r="L117" s="161"/>
      <c r="M117" s="156"/>
    </row>
    <row r="118" spans="1:24">
      <c r="A118" s="154" t="s">
        <v>306</v>
      </c>
      <c r="B118" s="154" t="s">
        <v>307</v>
      </c>
      <c r="C118" s="154" t="s">
        <v>244</v>
      </c>
      <c r="D118" s="124" t="s">
        <v>16</v>
      </c>
      <c r="E118" s="13">
        <f>SUM(E119:E122)</f>
        <v>61.3</v>
      </c>
      <c r="F118" s="13">
        <f>SUM(F119:F122)</f>
        <v>11.561999999999999</v>
      </c>
      <c r="G118" s="395">
        <v>0</v>
      </c>
      <c r="H118" s="156"/>
      <c r="I118" s="156"/>
      <c r="J118" s="156"/>
      <c r="K118" s="431"/>
      <c r="L118" s="154" t="s">
        <v>291</v>
      </c>
      <c r="M118" s="156"/>
    </row>
    <row r="119" spans="1:24">
      <c r="A119" s="155"/>
      <c r="B119" s="155"/>
      <c r="C119" s="155"/>
      <c r="D119" s="124" t="s">
        <v>17</v>
      </c>
      <c r="E119" s="13">
        <v>61.3</v>
      </c>
      <c r="F119" s="13">
        <v>11.561999999999999</v>
      </c>
      <c r="G119" s="395">
        <v>0</v>
      </c>
      <c r="H119" s="156"/>
      <c r="I119" s="156"/>
      <c r="J119" s="156"/>
      <c r="K119" s="431"/>
      <c r="L119" s="155"/>
      <c r="M119" s="156"/>
    </row>
    <row r="120" spans="1:24">
      <c r="A120" s="155"/>
      <c r="B120" s="155"/>
      <c r="C120" s="155"/>
      <c r="D120" s="124" t="s">
        <v>18</v>
      </c>
      <c r="E120" s="13">
        <v>0</v>
      </c>
      <c r="F120" s="13">
        <v>0</v>
      </c>
      <c r="G120" s="395">
        <v>0</v>
      </c>
      <c r="H120" s="156"/>
      <c r="I120" s="156"/>
      <c r="J120" s="156"/>
      <c r="K120" s="431"/>
      <c r="L120" s="155"/>
      <c r="M120" s="156"/>
    </row>
    <row r="121" spans="1:24">
      <c r="A121" s="155"/>
      <c r="B121" s="155"/>
      <c r="C121" s="155"/>
      <c r="D121" s="124" t="s">
        <v>19</v>
      </c>
      <c r="E121" s="13">
        <v>0</v>
      </c>
      <c r="F121" s="13">
        <v>0</v>
      </c>
      <c r="G121" s="395">
        <v>0</v>
      </c>
      <c r="H121" s="156"/>
      <c r="I121" s="156"/>
      <c r="J121" s="156"/>
      <c r="K121" s="431"/>
      <c r="L121" s="155"/>
      <c r="M121" s="156"/>
    </row>
    <row r="122" spans="1:24">
      <c r="A122" s="161"/>
      <c r="B122" s="161"/>
      <c r="C122" s="161"/>
      <c r="D122" s="124" t="s">
        <v>20</v>
      </c>
      <c r="E122" s="13">
        <v>0</v>
      </c>
      <c r="F122" s="13">
        <v>0</v>
      </c>
      <c r="G122" s="395">
        <v>0</v>
      </c>
      <c r="H122" s="156"/>
      <c r="I122" s="156"/>
      <c r="J122" s="156"/>
      <c r="K122" s="431"/>
      <c r="L122" s="161"/>
      <c r="M122" s="156"/>
    </row>
    <row r="123" spans="1:24">
      <c r="A123" s="154" t="s">
        <v>308</v>
      </c>
      <c r="B123" s="154" t="s">
        <v>309</v>
      </c>
      <c r="C123" s="154" t="s">
        <v>244</v>
      </c>
      <c r="D123" s="124" t="s">
        <v>16</v>
      </c>
      <c r="E123" s="13">
        <f>SUM(E124:E127)</f>
        <v>0</v>
      </c>
      <c r="F123" s="13">
        <f>SUM(F124:F127)</f>
        <v>0</v>
      </c>
      <c r="G123" s="395">
        <v>0</v>
      </c>
      <c r="H123" s="156"/>
      <c r="I123" s="156"/>
      <c r="J123" s="156"/>
      <c r="K123" s="431"/>
      <c r="L123" s="154" t="s">
        <v>291</v>
      </c>
      <c r="M123" s="156"/>
    </row>
    <row r="124" spans="1:24">
      <c r="A124" s="155"/>
      <c r="B124" s="155"/>
      <c r="C124" s="155"/>
      <c r="D124" s="124" t="s">
        <v>17</v>
      </c>
      <c r="E124" s="13">
        <v>0</v>
      </c>
      <c r="F124" s="13">
        <v>0</v>
      </c>
      <c r="G124" s="395">
        <v>0</v>
      </c>
      <c r="H124" s="156"/>
      <c r="I124" s="156"/>
      <c r="J124" s="156"/>
      <c r="K124" s="431"/>
      <c r="L124" s="155"/>
      <c r="M124" s="156"/>
    </row>
    <row r="125" spans="1:24">
      <c r="A125" s="155"/>
      <c r="B125" s="155"/>
      <c r="C125" s="155"/>
      <c r="D125" s="124" t="s">
        <v>18</v>
      </c>
      <c r="E125" s="13">
        <v>0</v>
      </c>
      <c r="F125" s="13">
        <v>0</v>
      </c>
      <c r="G125" s="395">
        <v>0</v>
      </c>
      <c r="H125" s="156"/>
      <c r="I125" s="156"/>
      <c r="J125" s="156"/>
      <c r="K125" s="431"/>
      <c r="L125" s="155"/>
      <c r="M125" s="156"/>
    </row>
    <row r="126" spans="1:24">
      <c r="A126" s="155"/>
      <c r="B126" s="155"/>
      <c r="C126" s="155"/>
      <c r="D126" s="124" t="s">
        <v>19</v>
      </c>
      <c r="E126" s="13">
        <v>0</v>
      </c>
      <c r="F126" s="13">
        <v>0</v>
      </c>
      <c r="G126" s="395">
        <v>0</v>
      </c>
      <c r="H126" s="156"/>
      <c r="I126" s="156"/>
      <c r="J126" s="156"/>
      <c r="K126" s="431"/>
      <c r="L126" s="155"/>
      <c r="M126" s="156"/>
    </row>
    <row r="127" spans="1:24">
      <c r="A127" s="161"/>
      <c r="B127" s="161"/>
      <c r="C127" s="161"/>
      <c r="D127" s="124" t="s">
        <v>20</v>
      </c>
      <c r="E127" s="13">
        <v>0</v>
      </c>
      <c r="F127" s="13">
        <v>0</v>
      </c>
      <c r="G127" s="395">
        <v>0</v>
      </c>
      <c r="H127" s="156"/>
      <c r="I127" s="156"/>
      <c r="J127" s="156"/>
      <c r="K127" s="431"/>
      <c r="L127" s="161"/>
      <c r="M127" s="156"/>
    </row>
    <row r="128" spans="1:24" ht="15" customHeight="1">
      <c r="A128" s="154" t="s">
        <v>310</v>
      </c>
      <c r="B128" s="154" t="s">
        <v>311</v>
      </c>
      <c r="C128" s="154" t="s">
        <v>244</v>
      </c>
      <c r="D128" s="124" t="s">
        <v>16</v>
      </c>
      <c r="E128" s="13">
        <f>SUM(E129:E132)</f>
        <v>3864.7</v>
      </c>
      <c r="F128" s="13">
        <f>SUM(F129:F132)</f>
        <v>1553.4369999999999</v>
      </c>
      <c r="G128" s="395">
        <f>F128/E128*100</f>
        <v>40.195539110409605</v>
      </c>
      <c r="H128" s="156"/>
      <c r="I128" s="156"/>
      <c r="J128" s="156"/>
      <c r="K128" s="431"/>
      <c r="L128" s="154" t="s">
        <v>312</v>
      </c>
      <c r="M128" s="156"/>
      <c r="N128" s="433"/>
      <c r="O128" s="428"/>
      <c r="P128" s="434"/>
      <c r="Q128" s="435"/>
      <c r="R128" s="435"/>
      <c r="S128" s="436"/>
      <c r="T128" s="437"/>
      <c r="U128" s="438"/>
      <c r="V128" s="438"/>
      <c r="W128" s="438"/>
      <c r="X128" s="428"/>
    </row>
    <row r="129" spans="1:24">
      <c r="A129" s="155"/>
      <c r="B129" s="155"/>
      <c r="C129" s="155"/>
      <c r="D129" s="124" t="s">
        <v>17</v>
      </c>
      <c r="E129" s="13">
        <v>3864.7</v>
      </c>
      <c r="F129" s="13">
        <v>1553.4369999999999</v>
      </c>
      <c r="G129" s="395">
        <f>F129/E129*100</f>
        <v>40.195539110409605</v>
      </c>
      <c r="H129" s="156"/>
      <c r="I129" s="156"/>
      <c r="J129" s="156"/>
      <c r="K129" s="431"/>
      <c r="L129" s="155"/>
      <c r="M129" s="156"/>
      <c r="N129" s="439"/>
      <c r="O129" s="428"/>
      <c r="P129" s="435"/>
      <c r="Q129" s="435"/>
      <c r="R129" s="435"/>
      <c r="S129" s="436"/>
      <c r="T129" s="437"/>
      <c r="U129" s="438"/>
      <c r="V129" s="438"/>
      <c r="W129" s="438"/>
      <c r="X129" s="428"/>
    </row>
    <row r="130" spans="1:24">
      <c r="A130" s="155"/>
      <c r="B130" s="155"/>
      <c r="C130" s="155"/>
      <c r="D130" s="124" t="s">
        <v>18</v>
      </c>
      <c r="E130" s="13">
        <v>0</v>
      </c>
      <c r="F130" s="13">
        <v>0</v>
      </c>
      <c r="G130" s="395">
        <v>0</v>
      </c>
      <c r="H130" s="156"/>
      <c r="I130" s="156"/>
      <c r="J130" s="156"/>
      <c r="K130" s="431"/>
      <c r="L130" s="155"/>
      <c r="M130" s="156"/>
      <c r="N130" s="439"/>
      <c r="O130" s="428"/>
      <c r="P130" s="435"/>
      <c r="Q130" s="435"/>
      <c r="R130" s="435"/>
      <c r="S130" s="436"/>
      <c r="T130" s="440"/>
      <c r="U130" s="441"/>
      <c r="V130" s="441"/>
      <c r="W130" s="441"/>
      <c r="X130" s="428"/>
    </row>
    <row r="131" spans="1:24" ht="15" customHeight="1">
      <c r="A131" s="155"/>
      <c r="B131" s="155"/>
      <c r="C131" s="155"/>
      <c r="D131" s="124" t="s">
        <v>19</v>
      </c>
      <c r="E131" s="13">
        <v>0</v>
      </c>
      <c r="F131" s="13">
        <v>0</v>
      </c>
      <c r="G131" s="395">
        <v>0</v>
      </c>
      <c r="H131" s="156"/>
      <c r="I131" s="156"/>
      <c r="J131" s="156"/>
      <c r="K131" s="431"/>
      <c r="L131" s="155"/>
      <c r="M131" s="156"/>
      <c r="N131" s="439"/>
      <c r="O131" s="428"/>
      <c r="P131" s="435"/>
      <c r="Q131" s="435"/>
      <c r="R131" s="435"/>
      <c r="S131" s="436"/>
      <c r="T131" s="437"/>
      <c r="U131" s="438"/>
      <c r="V131" s="438"/>
      <c r="W131" s="438"/>
      <c r="X131" s="428"/>
    </row>
    <row r="132" spans="1:24" ht="13.5" customHeight="1">
      <c r="A132" s="161"/>
      <c r="B132" s="161"/>
      <c r="C132" s="161"/>
      <c r="D132" s="124" t="s">
        <v>20</v>
      </c>
      <c r="E132" s="13">
        <v>0</v>
      </c>
      <c r="F132" s="13">
        <v>0</v>
      </c>
      <c r="G132" s="395">
        <v>0</v>
      </c>
      <c r="H132" s="156"/>
      <c r="I132" s="156"/>
      <c r="J132" s="156"/>
      <c r="K132" s="431"/>
      <c r="L132" s="161"/>
      <c r="M132" s="156"/>
      <c r="N132" s="439"/>
      <c r="O132" s="428"/>
      <c r="P132" s="435"/>
      <c r="Q132" s="435"/>
      <c r="R132" s="435"/>
      <c r="S132" s="436"/>
      <c r="T132" s="437"/>
      <c r="U132" s="438"/>
      <c r="V132" s="438"/>
      <c r="W132" s="438"/>
      <c r="X132" s="428"/>
    </row>
    <row r="133" spans="1:24">
      <c r="A133" s="154" t="s">
        <v>313</v>
      </c>
      <c r="B133" s="417" t="s">
        <v>314</v>
      </c>
      <c r="C133" s="154" t="s">
        <v>244</v>
      </c>
      <c r="D133" s="59" t="s">
        <v>16</v>
      </c>
      <c r="E133" s="60">
        <f>SUM(E134:E137)</f>
        <v>11289.46</v>
      </c>
      <c r="F133" s="60">
        <f>SUM(F134:F137)</f>
        <v>3775.7280000000001</v>
      </c>
      <c r="G133" s="395">
        <f>F133/E133*100</f>
        <v>33.444717462128395</v>
      </c>
      <c r="H133" s="442" t="s">
        <v>315</v>
      </c>
      <c r="I133" s="154">
        <v>455</v>
      </c>
      <c r="J133" s="154">
        <v>282</v>
      </c>
      <c r="K133" s="414">
        <f>J133/I133*100</f>
        <v>61.978021978021978</v>
      </c>
      <c r="L133" s="154" t="s">
        <v>288</v>
      </c>
      <c r="M133" s="154"/>
      <c r="N133" s="443"/>
      <c r="O133" s="144"/>
      <c r="P133" s="435"/>
      <c r="Q133" s="435"/>
      <c r="R133" s="435"/>
      <c r="S133" s="436"/>
      <c r="T133" s="440"/>
      <c r="U133" s="441"/>
      <c r="V133" s="441"/>
      <c r="W133" s="441"/>
      <c r="X133" s="144"/>
    </row>
    <row r="134" spans="1:24">
      <c r="A134" s="155"/>
      <c r="B134" s="444"/>
      <c r="C134" s="155"/>
      <c r="D134" s="59" t="s">
        <v>17</v>
      </c>
      <c r="E134" s="60">
        <f>E139</f>
        <v>1666.8</v>
      </c>
      <c r="F134" s="60">
        <f>F139</f>
        <v>0</v>
      </c>
      <c r="G134" s="395">
        <v>0</v>
      </c>
      <c r="H134" s="445"/>
      <c r="I134" s="161"/>
      <c r="J134" s="161"/>
      <c r="K134" s="416"/>
      <c r="L134" s="155"/>
      <c r="M134" s="155"/>
      <c r="N134" s="443"/>
      <c r="O134" s="144"/>
      <c r="P134" s="435"/>
      <c r="Q134" s="435"/>
      <c r="R134" s="435"/>
      <c r="S134" s="436"/>
      <c r="T134" s="440"/>
      <c r="U134" s="441"/>
      <c r="V134" s="441"/>
      <c r="W134" s="441"/>
      <c r="X134" s="144"/>
    </row>
    <row r="135" spans="1:24" ht="24">
      <c r="A135" s="155"/>
      <c r="B135" s="444"/>
      <c r="C135" s="155"/>
      <c r="D135" s="59" t="s">
        <v>18</v>
      </c>
      <c r="E135" s="60">
        <v>0</v>
      </c>
      <c r="F135" s="60">
        <v>0</v>
      </c>
      <c r="G135" s="395">
        <v>0</v>
      </c>
      <c r="H135" s="446" t="s">
        <v>316</v>
      </c>
      <c r="I135" s="123">
        <v>25</v>
      </c>
      <c r="J135" s="123">
        <v>25</v>
      </c>
      <c r="K135" s="447">
        <f>J135/I135*100</f>
        <v>100</v>
      </c>
      <c r="L135" s="155"/>
      <c r="M135" s="155"/>
      <c r="N135" s="443"/>
      <c r="O135" s="144"/>
      <c r="P135" s="435"/>
      <c r="Q135" s="435"/>
      <c r="R135" s="435"/>
      <c r="S135" s="436"/>
      <c r="T135" s="440"/>
      <c r="U135" s="441"/>
      <c r="V135" s="441"/>
      <c r="W135" s="441"/>
      <c r="X135" s="144"/>
    </row>
    <row r="136" spans="1:24">
      <c r="A136" s="155"/>
      <c r="B136" s="444"/>
      <c r="C136" s="155"/>
      <c r="D136" s="59" t="s">
        <v>19</v>
      </c>
      <c r="E136" s="60">
        <f>9534.93+E141</f>
        <v>9622.66</v>
      </c>
      <c r="F136" s="60">
        <v>3775.7280000000001</v>
      </c>
      <c r="G136" s="395">
        <f>F136/E136*100</f>
        <v>39.237882248775286</v>
      </c>
      <c r="H136" s="448" t="s">
        <v>317</v>
      </c>
      <c r="I136" s="154">
        <v>87</v>
      </c>
      <c r="J136" s="154">
        <v>50</v>
      </c>
      <c r="K136" s="414">
        <f>J136/I136*100</f>
        <v>57.47126436781609</v>
      </c>
      <c r="L136" s="155"/>
      <c r="M136" s="155"/>
      <c r="N136" s="443"/>
      <c r="O136" s="144"/>
      <c r="P136" s="435"/>
      <c r="Q136" s="435"/>
      <c r="R136" s="435"/>
      <c r="S136" s="436"/>
      <c r="T136" s="440"/>
      <c r="U136" s="441"/>
      <c r="V136" s="441"/>
      <c r="W136" s="441"/>
      <c r="X136" s="144"/>
    </row>
    <row r="137" spans="1:24" ht="56.25" customHeight="1">
      <c r="A137" s="161"/>
      <c r="B137" s="449"/>
      <c r="C137" s="161"/>
      <c r="D137" s="59" t="s">
        <v>20</v>
      </c>
      <c r="E137" s="60">
        <v>0</v>
      </c>
      <c r="F137" s="60">
        <v>0</v>
      </c>
      <c r="G137" s="395">
        <v>0</v>
      </c>
      <c r="H137" s="445"/>
      <c r="I137" s="161"/>
      <c r="J137" s="161"/>
      <c r="K137" s="416"/>
      <c r="L137" s="161"/>
      <c r="M137" s="161"/>
      <c r="N137" s="443"/>
      <c r="O137" s="144"/>
      <c r="P137" s="435"/>
      <c r="Q137" s="435"/>
      <c r="R137" s="435"/>
      <c r="S137" s="436"/>
      <c r="T137" s="440"/>
      <c r="U137" s="441"/>
      <c r="V137" s="441"/>
      <c r="W137" s="441"/>
      <c r="X137" s="144"/>
    </row>
    <row r="138" spans="1:24" ht="18.75" customHeight="1">
      <c r="A138" s="154" t="s">
        <v>318</v>
      </c>
      <c r="B138" s="417" t="s">
        <v>319</v>
      </c>
      <c r="C138" s="154" t="s">
        <v>244</v>
      </c>
      <c r="D138" s="124" t="s">
        <v>16</v>
      </c>
      <c r="E138" s="13">
        <f>SUM(E139:E142)</f>
        <v>1754.53</v>
      </c>
      <c r="F138" s="13">
        <f>SUM(F139:F142)</f>
        <v>0</v>
      </c>
      <c r="G138" s="395">
        <f t="shared" ref="G138:G157" si="0">F138/E138*100</f>
        <v>0</v>
      </c>
      <c r="H138" s="164"/>
      <c r="I138" s="154"/>
      <c r="J138" s="154"/>
      <c r="K138" s="414"/>
      <c r="L138" s="154" t="s">
        <v>288</v>
      </c>
      <c r="M138" s="154"/>
      <c r="N138" s="443"/>
      <c r="O138" s="144"/>
      <c r="P138" s="435"/>
      <c r="Q138" s="435"/>
      <c r="R138" s="435"/>
      <c r="S138" s="436"/>
      <c r="T138" s="440"/>
      <c r="U138" s="441"/>
      <c r="V138" s="441"/>
      <c r="W138" s="441"/>
      <c r="X138" s="144"/>
    </row>
    <row r="139" spans="1:24" ht="15.75" customHeight="1">
      <c r="A139" s="155"/>
      <c r="B139" s="444"/>
      <c r="C139" s="155"/>
      <c r="D139" s="124" t="s">
        <v>17</v>
      </c>
      <c r="E139" s="13">
        <v>1666.8</v>
      </c>
      <c r="F139" s="13">
        <v>0</v>
      </c>
      <c r="G139" s="395">
        <f t="shared" si="0"/>
        <v>0</v>
      </c>
      <c r="H139" s="165"/>
      <c r="I139" s="155"/>
      <c r="J139" s="155"/>
      <c r="K139" s="415"/>
      <c r="L139" s="155"/>
      <c r="M139" s="155"/>
      <c r="N139" s="443"/>
      <c r="O139" s="144"/>
      <c r="P139" s="435"/>
      <c r="Q139" s="435"/>
      <c r="R139" s="435"/>
      <c r="S139" s="436"/>
      <c r="T139" s="440"/>
      <c r="U139" s="441"/>
      <c r="V139" s="441"/>
      <c r="W139" s="441"/>
      <c r="X139" s="144"/>
    </row>
    <row r="140" spans="1:24" ht="16.5" customHeight="1">
      <c r="A140" s="155"/>
      <c r="B140" s="444"/>
      <c r="C140" s="155"/>
      <c r="D140" s="124" t="s">
        <v>18</v>
      </c>
      <c r="E140" s="13">
        <v>0</v>
      </c>
      <c r="F140" s="13">
        <v>0</v>
      </c>
      <c r="G140" s="395">
        <v>0</v>
      </c>
      <c r="H140" s="165"/>
      <c r="I140" s="155"/>
      <c r="J140" s="155"/>
      <c r="K140" s="415"/>
      <c r="L140" s="155"/>
      <c r="M140" s="155"/>
      <c r="N140" s="443"/>
      <c r="O140" s="144"/>
      <c r="P140" s="435"/>
      <c r="Q140" s="435"/>
      <c r="R140" s="435"/>
      <c r="S140" s="436"/>
      <c r="T140" s="440"/>
      <c r="U140" s="441"/>
      <c r="V140" s="441"/>
      <c r="W140" s="441"/>
      <c r="X140" s="144"/>
    </row>
    <row r="141" spans="1:24" ht="16.5" customHeight="1">
      <c r="A141" s="155"/>
      <c r="B141" s="444"/>
      <c r="C141" s="155"/>
      <c r="D141" s="124" t="s">
        <v>19</v>
      </c>
      <c r="E141" s="13">
        <v>87.73</v>
      </c>
      <c r="F141" s="13">
        <v>0</v>
      </c>
      <c r="G141" s="395">
        <f t="shared" si="0"/>
        <v>0</v>
      </c>
      <c r="H141" s="165"/>
      <c r="I141" s="155"/>
      <c r="J141" s="155"/>
      <c r="K141" s="415"/>
      <c r="L141" s="155"/>
      <c r="M141" s="155"/>
      <c r="N141" s="443"/>
      <c r="O141" s="144"/>
      <c r="P141" s="435"/>
      <c r="Q141" s="435"/>
      <c r="R141" s="435"/>
      <c r="S141" s="436"/>
      <c r="T141" s="440"/>
      <c r="U141" s="441"/>
      <c r="V141" s="441"/>
      <c r="W141" s="441"/>
      <c r="X141" s="144"/>
    </row>
    <row r="142" spans="1:24" ht="15.75" customHeight="1">
      <c r="A142" s="161"/>
      <c r="B142" s="449"/>
      <c r="C142" s="161"/>
      <c r="D142" s="124" t="s">
        <v>20</v>
      </c>
      <c r="E142" s="13">
        <v>0</v>
      </c>
      <c r="F142" s="13">
        <v>0</v>
      </c>
      <c r="G142" s="395">
        <v>0</v>
      </c>
      <c r="H142" s="166"/>
      <c r="I142" s="161"/>
      <c r="J142" s="161"/>
      <c r="K142" s="416"/>
      <c r="L142" s="161"/>
      <c r="M142" s="161"/>
      <c r="N142" s="443"/>
      <c r="O142" s="144"/>
      <c r="P142" s="435"/>
      <c r="Q142" s="435"/>
      <c r="R142" s="435"/>
      <c r="S142" s="436"/>
      <c r="T142" s="440"/>
      <c r="U142" s="441"/>
      <c r="V142" s="441"/>
      <c r="W142" s="441"/>
      <c r="X142" s="144"/>
    </row>
    <row r="143" spans="1:24" ht="17.25" customHeight="1">
      <c r="A143" s="156" t="s">
        <v>320</v>
      </c>
      <c r="B143" s="450" t="s">
        <v>321</v>
      </c>
      <c r="C143" s="154" t="s">
        <v>244</v>
      </c>
      <c r="D143" s="124" t="s">
        <v>16</v>
      </c>
      <c r="E143" s="13">
        <f>SUM(E144:E147)</f>
        <v>26539.710000000003</v>
      </c>
      <c r="F143" s="13">
        <f>SUM(F144:F147)</f>
        <v>0</v>
      </c>
      <c r="G143" s="395">
        <f t="shared" si="0"/>
        <v>0</v>
      </c>
      <c r="H143" s="451"/>
      <c r="I143" s="156"/>
      <c r="J143" s="156"/>
      <c r="K143" s="431"/>
      <c r="L143" s="156"/>
      <c r="M143" s="156"/>
      <c r="N143" s="443"/>
      <c r="O143" s="144"/>
      <c r="P143" s="435"/>
      <c r="Q143" s="435"/>
      <c r="R143" s="435"/>
      <c r="S143" s="436"/>
      <c r="T143" s="440"/>
      <c r="U143" s="441"/>
      <c r="V143" s="441"/>
      <c r="W143" s="441"/>
      <c r="X143" s="144"/>
    </row>
    <row r="144" spans="1:24" ht="15.75" customHeight="1">
      <c r="A144" s="156"/>
      <c r="B144" s="450"/>
      <c r="C144" s="155"/>
      <c r="D144" s="124" t="s">
        <v>17</v>
      </c>
      <c r="E144" s="13">
        <f>E154+E149</f>
        <v>25212.720000000001</v>
      </c>
      <c r="F144" s="13">
        <f>F149+F154</f>
        <v>0</v>
      </c>
      <c r="G144" s="395">
        <f t="shared" si="0"/>
        <v>0</v>
      </c>
      <c r="H144" s="451"/>
      <c r="I144" s="156"/>
      <c r="J144" s="156"/>
      <c r="K144" s="431"/>
      <c r="L144" s="156"/>
      <c r="M144" s="156"/>
      <c r="N144" s="443"/>
      <c r="O144" s="144"/>
      <c r="P144" s="435"/>
      <c r="Q144" s="435"/>
      <c r="R144" s="435"/>
      <c r="S144" s="436"/>
      <c r="T144" s="440"/>
      <c r="U144" s="441"/>
      <c r="V144" s="441"/>
      <c r="W144" s="441"/>
      <c r="X144" s="144"/>
    </row>
    <row r="145" spans="1:24" ht="15" customHeight="1">
      <c r="A145" s="156"/>
      <c r="B145" s="450"/>
      <c r="C145" s="155"/>
      <c r="D145" s="124" t="s">
        <v>18</v>
      </c>
      <c r="E145" s="13">
        <v>0</v>
      </c>
      <c r="F145" s="13">
        <v>0</v>
      </c>
      <c r="G145" s="395">
        <v>0</v>
      </c>
      <c r="H145" s="451"/>
      <c r="I145" s="156"/>
      <c r="J145" s="156"/>
      <c r="K145" s="431"/>
      <c r="L145" s="156"/>
      <c r="M145" s="156"/>
      <c r="N145" s="443"/>
      <c r="O145" s="144"/>
      <c r="P145" s="435"/>
      <c r="Q145" s="435"/>
      <c r="R145" s="435"/>
      <c r="S145" s="436"/>
      <c r="T145" s="440"/>
      <c r="U145" s="441"/>
      <c r="V145" s="441"/>
      <c r="W145" s="441"/>
      <c r="X145" s="144"/>
    </row>
    <row r="146" spans="1:24" ht="15" customHeight="1">
      <c r="A146" s="156"/>
      <c r="B146" s="450"/>
      <c r="C146" s="155"/>
      <c r="D146" s="124" t="s">
        <v>19</v>
      </c>
      <c r="E146" s="13">
        <f>E156+E151+0.01</f>
        <v>1326.99</v>
      </c>
      <c r="F146" s="13">
        <f>F151+F156</f>
        <v>0</v>
      </c>
      <c r="G146" s="395">
        <f t="shared" si="0"/>
        <v>0</v>
      </c>
      <c r="H146" s="451"/>
      <c r="I146" s="156"/>
      <c r="J146" s="156"/>
      <c r="K146" s="431"/>
      <c r="L146" s="156"/>
      <c r="M146" s="156"/>
      <c r="N146" s="443"/>
      <c r="O146" s="144"/>
      <c r="P146" s="435"/>
      <c r="Q146" s="435"/>
      <c r="R146" s="435"/>
      <c r="S146" s="436"/>
      <c r="T146" s="440"/>
      <c r="U146" s="441"/>
      <c r="V146" s="441"/>
      <c r="W146" s="441"/>
      <c r="X146" s="144"/>
    </row>
    <row r="147" spans="1:24" ht="15" customHeight="1">
      <c r="A147" s="156"/>
      <c r="B147" s="450"/>
      <c r="C147" s="161"/>
      <c r="D147" s="124" t="s">
        <v>20</v>
      </c>
      <c r="E147" s="13">
        <v>0</v>
      </c>
      <c r="F147" s="13">
        <v>0</v>
      </c>
      <c r="G147" s="395">
        <v>0</v>
      </c>
      <c r="H147" s="451"/>
      <c r="I147" s="156"/>
      <c r="J147" s="156"/>
      <c r="K147" s="431"/>
      <c r="L147" s="156"/>
      <c r="M147" s="156"/>
      <c r="N147" s="443"/>
      <c r="O147" s="144"/>
      <c r="P147" s="435"/>
      <c r="Q147" s="435"/>
      <c r="R147" s="435"/>
      <c r="S147" s="436"/>
      <c r="T147" s="440"/>
      <c r="U147" s="441"/>
      <c r="V147" s="441"/>
      <c r="W147" s="441"/>
      <c r="X147" s="144"/>
    </row>
    <row r="148" spans="1:24" ht="15.75" customHeight="1">
      <c r="A148" s="155" t="s">
        <v>322</v>
      </c>
      <c r="B148" s="417" t="s">
        <v>323</v>
      </c>
      <c r="C148" s="154" t="s">
        <v>244</v>
      </c>
      <c r="D148" s="124" t="s">
        <v>16</v>
      </c>
      <c r="E148" s="13">
        <f>SUM(E149:E152)</f>
        <v>14663.07</v>
      </c>
      <c r="F148" s="13">
        <f>SUM(F149:F152)</f>
        <v>0</v>
      </c>
      <c r="G148" s="395">
        <f t="shared" si="0"/>
        <v>0</v>
      </c>
      <c r="H148" s="165"/>
      <c r="I148" s="155"/>
      <c r="J148" s="155"/>
      <c r="K148" s="415"/>
      <c r="L148" s="155"/>
      <c r="M148" s="155" t="s">
        <v>324</v>
      </c>
      <c r="N148" s="443"/>
      <c r="O148" s="144"/>
      <c r="P148" s="435"/>
      <c r="Q148" s="435"/>
      <c r="R148" s="435"/>
      <c r="S148" s="436"/>
      <c r="T148" s="440"/>
      <c r="U148" s="441"/>
      <c r="V148" s="441"/>
      <c r="W148" s="441"/>
      <c r="X148" s="144"/>
    </row>
    <row r="149" spans="1:24" ht="13.5" customHeight="1">
      <c r="A149" s="155"/>
      <c r="B149" s="419"/>
      <c r="C149" s="155"/>
      <c r="D149" s="124" t="s">
        <v>17</v>
      </c>
      <c r="E149" s="13">
        <v>13929.92</v>
      </c>
      <c r="F149" s="13">
        <v>0</v>
      </c>
      <c r="G149" s="395">
        <f t="shared" si="0"/>
        <v>0</v>
      </c>
      <c r="H149" s="165"/>
      <c r="I149" s="155"/>
      <c r="J149" s="155"/>
      <c r="K149" s="415"/>
      <c r="L149" s="155"/>
      <c r="M149" s="155"/>
      <c r="N149" s="443"/>
      <c r="O149" s="144"/>
      <c r="P149" s="435"/>
      <c r="Q149" s="435"/>
      <c r="R149" s="435"/>
      <c r="S149" s="436"/>
      <c r="T149" s="440"/>
      <c r="U149" s="441"/>
      <c r="V149" s="441"/>
      <c r="W149" s="441"/>
      <c r="X149" s="144"/>
    </row>
    <row r="150" spans="1:24" ht="15" customHeight="1">
      <c r="A150" s="155"/>
      <c r="B150" s="419"/>
      <c r="C150" s="155"/>
      <c r="D150" s="124" t="s">
        <v>18</v>
      </c>
      <c r="E150" s="13">
        <v>0</v>
      </c>
      <c r="F150" s="13">
        <v>0</v>
      </c>
      <c r="G150" s="395" t="e">
        <f t="shared" si="0"/>
        <v>#DIV/0!</v>
      </c>
      <c r="H150" s="165"/>
      <c r="I150" s="155"/>
      <c r="J150" s="155"/>
      <c r="K150" s="415"/>
      <c r="L150" s="155"/>
      <c r="M150" s="155"/>
      <c r="N150" s="443"/>
      <c r="O150" s="144"/>
      <c r="P150" s="435"/>
      <c r="Q150" s="435"/>
      <c r="R150" s="435"/>
      <c r="S150" s="436"/>
      <c r="T150" s="440"/>
      <c r="U150" s="441"/>
      <c r="V150" s="441"/>
      <c r="W150" s="441"/>
      <c r="X150" s="144"/>
    </row>
    <row r="151" spans="1:24" ht="16.5" customHeight="1">
      <c r="A151" s="155"/>
      <c r="B151" s="419"/>
      <c r="C151" s="155"/>
      <c r="D151" s="124" t="s">
        <v>19</v>
      </c>
      <c r="E151" s="13">
        <v>733.15</v>
      </c>
      <c r="F151" s="13">
        <v>0</v>
      </c>
      <c r="G151" s="395">
        <f t="shared" si="0"/>
        <v>0</v>
      </c>
      <c r="H151" s="165"/>
      <c r="I151" s="155"/>
      <c r="J151" s="155"/>
      <c r="K151" s="415"/>
      <c r="L151" s="155"/>
      <c r="M151" s="155"/>
      <c r="N151" s="443"/>
      <c r="O151" s="144"/>
      <c r="P151" s="435"/>
      <c r="Q151" s="435"/>
      <c r="R151" s="435"/>
      <c r="S151" s="436"/>
      <c r="T151" s="440"/>
      <c r="U151" s="441"/>
      <c r="V151" s="441"/>
      <c r="W151" s="441"/>
      <c r="X151" s="144"/>
    </row>
    <row r="152" spans="1:24" ht="15.75" customHeight="1">
      <c r="A152" s="161"/>
      <c r="B152" s="421"/>
      <c r="C152" s="161"/>
      <c r="D152" s="124" t="s">
        <v>20</v>
      </c>
      <c r="E152" s="13">
        <v>0</v>
      </c>
      <c r="F152" s="13">
        <v>0</v>
      </c>
      <c r="G152" s="395" t="e">
        <f t="shared" si="0"/>
        <v>#DIV/0!</v>
      </c>
      <c r="H152" s="166"/>
      <c r="I152" s="161"/>
      <c r="J152" s="161"/>
      <c r="K152" s="416"/>
      <c r="L152" s="161"/>
      <c r="M152" s="161"/>
      <c r="N152" s="443"/>
      <c r="O152" s="144"/>
      <c r="P152" s="435"/>
      <c r="Q152" s="435"/>
      <c r="R152" s="435"/>
      <c r="S152" s="436"/>
      <c r="T152" s="440"/>
      <c r="U152" s="441"/>
      <c r="V152" s="441"/>
      <c r="W152" s="441"/>
      <c r="X152" s="144"/>
    </row>
    <row r="153" spans="1:24" ht="17.25" customHeight="1">
      <c r="A153" s="154" t="s">
        <v>325</v>
      </c>
      <c r="B153" s="417" t="s">
        <v>326</v>
      </c>
      <c r="C153" s="154" t="s">
        <v>244</v>
      </c>
      <c r="D153" s="124" t="s">
        <v>16</v>
      </c>
      <c r="E153" s="13">
        <f>SUM(E154:E157)</f>
        <v>11876.63</v>
      </c>
      <c r="F153" s="13">
        <f>SUM(F154:F157)</f>
        <v>0</v>
      </c>
      <c r="G153" s="395">
        <f t="shared" si="0"/>
        <v>0</v>
      </c>
      <c r="H153" s="164"/>
      <c r="I153" s="154"/>
      <c r="J153" s="154"/>
      <c r="K153" s="414"/>
      <c r="L153" s="154"/>
      <c r="M153" s="154" t="s">
        <v>327</v>
      </c>
      <c r="N153" s="443"/>
      <c r="O153" s="144"/>
      <c r="P153" s="435"/>
      <c r="Q153" s="435"/>
      <c r="R153" s="435"/>
      <c r="S153" s="436"/>
      <c r="T153" s="440"/>
      <c r="U153" s="441"/>
      <c r="V153" s="441"/>
      <c r="W153" s="441"/>
      <c r="X153" s="144"/>
    </row>
    <row r="154" spans="1:24" ht="18" customHeight="1">
      <c r="A154" s="155"/>
      <c r="B154" s="419"/>
      <c r="C154" s="155"/>
      <c r="D154" s="124" t="s">
        <v>17</v>
      </c>
      <c r="E154" s="13">
        <v>11282.8</v>
      </c>
      <c r="F154" s="13">
        <v>0</v>
      </c>
      <c r="G154" s="395">
        <f t="shared" si="0"/>
        <v>0</v>
      </c>
      <c r="H154" s="165"/>
      <c r="I154" s="155"/>
      <c r="J154" s="155"/>
      <c r="K154" s="415"/>
      <c r="L154" s="155"/>
      <c r="M154" s="155"/>
      <c r="N154" s="443"/>
      <c r="O154" s="144"/>
      <c r="P154" s="435"/>
      <c r="Q154" s="435"/>
      <c r="R154" s="435"/>
      <c r="S154" s="436"/>
      <c r="T154" s="440"/>
      <c r="U154" s="441"/>
      <c r="V154" s="441"/>
      <c r="W154" s="441"/>
      <c r="X154" s="144"/>
    </row>
    <row r="155" spans="1:24" ht="17.25" customHeight="1">
      <c r="A155" s="155"/>
      <c r="B155" s="419"/>
      <c r="C155" s="155"/>
      <c r="D155" s="124" t="s">
        <v>18</v>
      </c>
      <c r="E155" s="13">
        <v>0</v>
      </c>
      <c r="F155" s="13">
        <v>0</v>
      </c>
      <c r="G155" s="395" t="e">
        <f t="shared" si="0"/>
        <v>#DIV/0!</v>
      </c>
      <c r="H155" s="165"/>
      <c r="I155" s="155"/>
      <c r="J155" s="155"/>
      <c r="K155" s="415"/>
      <c r="L155" s="155"/>
      <c r="M155" s="155"/>
      <c r="N155" s="443"/>
      <c r="O155" s="144"/>
      <c r="P155" s="435"/>
      <c r="Q155" s="435"/>
      <c r="R155" s="435"/>
      <c r="S155" s="436"/>
      <c r="T155" s="440"/>
      <c r="U155" s="441"/>
      <c r="V155" s="441"/>
      <c r="W155" s="441"/>
      <c r="X155" s="144"/>
    </row>
    <row r="156" spans="1:24" ht="17.25" customHeight="1">
      <c r="A156" s="155"/>
      <c r="B156" s="419"/>
      <c r="C156" s="155"/>
      <c r="D156" s="124" t="s">
        <v>19</v>
      </c>
      <c r="E156" s="13">
        <v>593.83000000000004</v>
      </c>
      <c r="F156" s="13">
        <v>0</v>
      </c>
      <c r="G156" s="395">
        <f t="shared" si="0"/>
        <v>0</v>
      </c>
      <c r="H156" s="165"/>
      <c r="I156" s="155"/>
      <c r="J156" s="155"/>
      <c r="K156" s="415"/>
      <c r="L156" s="155"/>
      <c r="M156" s="155"/>
      <c r="N156" s="443"/>
      <c r="O156" s="144"/>
      <c r="P156" s="435"/>
      <c r="Q156" s="435"/>
      <c r="R156" s="435"/>
      <c r="S156" s="436"/>
      <c r="T156" s="440"/>
      <c r="U156" s="441"/>
      <c r="V156" s="441"/>
      <c r="W156" s="441"/>
      <c r="X156" s="144"/>
    </row>
    <row r="157" spans="1:24" ht="16.5" customHeight="1">
      <c r="A157" s="161"/>
      <c r="B157" s="421"/>
      <c r="C157" s="161"/>
      <c r="D157" s="124" t="s">
        <v>20</v>
      </c>
      <c r="E157" s="13">
        <v>0</v>
      </c>
      <c r="F157" s="13">
        <v>0</v>
      </c>
      <c r="G157" s="395" t="e">
        <f t="shared" si="0"/>
        <v>#DIV/0!</v>
      </c>
      <c r="H157" s="166"/>
      <c r="I157" s="161"/>
      <c r="J157" s="161"/>
      <c r="K157" s="416"/>
      <c r="L157" s="161"/>
      <c r="M157" s="161"/>
      <c r="N157" s="443"/>
      <c r="O157" s="144"/>
      <c r="P157" s="435"/>
      <c r="Q157" s="435"/>
      <c r="R157" s="435"/>
      <c r="S157" s="436"/>
      <c r="T157" s="440"/>
      <c r="U157" s="441"/>
      <c r="V157" s="441"/>
      <c r="W157" s="441"/>
      <c r="X157" s="144"/>
    </row>
    <row r="158" spans="1:24" ht="15" customHeight="1">
      <c r="A158" s="154" t="s">
        <v>35</v>
      </c>
      <c r="B158" s="452" t="s">
        <v>328</v>
      </c>
      <c r="C158" s="154" t="s">
        <v>244</v>
      </c>
      <c r="D158" s="124" t="s">
        <v>16</v>
      </c>
      <c r="E158" s="11">
        <f>SUM(E159:E162)</f>
        <v>5839.28</v>
      </c>
      <c r="F158" s="11">
        <f>SUM(F159:F162)</f>
        <v>2621.44</v>
      </c>
      <c r="G158" s="395">
        <f>F158/E158*100</f>
        <v>44.893206011700073</v>
      </c>
      <c r="H158" s="185"/>
      <c r="I158" s="185"/>
      <c r="J158" s="396"/>
      <c r="K158" s="185"/>
      <c r="L158" s="154"/>
      <c r="M158" s="154"/>
    </row>
    <row r="159" spans="1:24">
      <c r="A159" s="155"/>
      <c r="B159" s="453"/>
      <c r="C159" s="155"/>
      <c r="D159" s="124" t="s">
        <v>17</v>
      </c>
      <c r="E159" s="11">
        <f t="shared" ref="E159:F162" si="1">E164+E169+E174</f>
        <v>3358.7</v>
      </c>
      <c r="F159" s="11">
        <f t="shared" si="1"/>
        <v>1612.104</v>
      </c>
      <c r="G159" s="395">
        <f>F159/E159*100</f>
        <v>47.997856313454612</v>
      </c>
      <c r="H159" s="186"/>
      <c r="I159" s="186"/>
      <c r="J159" s="397"/>
      <c r="K159" s="186"/>
      <c r="L159" s="155"/>
      <c r="M159" s="155"/>
    </row>
    <row r="160" spans="1:24">
      <c r="A160" s="155"/>
      <c r="B160" s="453"/>
      <c r="C160" s="155"/>
      <c r="D160" s="124" t="s">
        <v>18</v>
      </c>
      <c r="E160" s="11">
        <f t="shared" si="1"/>
        <v>0</v>
      </c>
      <c r="F160" s="11">
        <f t="shared" si="1"/>
        <v>0</v>
      </c>
      <c r="G160" s="395">
        <v>0</v>
      </c>
      <c r="H160" s="186"/>
      <c r="I160" s="186"/>
      <c r="J160" s="397"/>
      <c r="K160" s="186"/>
      <c r="L160" s="155"/>
      <c r="M160" s="155"/>
    </row>
    <row r="161" spans="1:13" ht="15" customHeight="1">
      <c r="A161" s="155"/>
      <c r="B161" s="453"/>
      <c r="C161" s="155"/>
      <c r="D161" s="124" t="s">
        <v>19</v>
      </c>
      <c r="E161" s="11">
        <f t="shared" si="1"/>
        <v>2480.58</v>
      </c>
      <c r="F161" s="11">
        <f>F166+F171+F176</f>
        <v>1009.336</v>
      </c>
      <c r="G161" s="395">
        <f>F161/E161*100</f>
        <v>40.689516161542869</v>
      </c>
      <c r="H161" s="186"/>
      <c r="I161" s="186"/>
      <c r="J161" s="397"/>
      <c r="K161" s="186"/>
      <c r="L161" s="155"/>
      <c r="M161" s="155"/>
    </row>
    <row r="162" spans="1:13">
      <c r="A162" s="161"/>
      <c r="B162" s="454"/>
      <c r="C162" s="161"/>
      <c r="D162" s="124" t="s">
        <v>20</v>
      </c>
      <c r="E162" s="11">
        <f t="shared" si="1"/>
        <v>0</v>
      </c>
      <c r="F162" s="11">
        <f t="shared" si="1"/>
        <v>0</v>
      </c>
      <c r="G162" s="395">
        <v>0</v>
      </c>
      <c r="H162" s="187"/>
      <c r="I162" s="187"/>
      <c r="J162" s="398"/>
      <c r="K162" s="187"/>
      <c r="L162" s="161"/>
      <c r="M162" s="161"/>
    </row>
    <row r="163" spans="1:13">
      <c r="A163" s="156" t="s">
        <v>37</v>
      </c>
      <c r="B163" s="156" t="s">
        <v>329</v>
      </c>
      <c r="C163" s="154" t="s">
        <v>244</v>
      </c>
      <c r="D163" s="124" t="s">
        <v>16</v>
      </c>
      <c r="E163" s="13">
        <f>SUM(E164:E167)+0.01</f>
        <v>1333.6000000000001</v>
      </c>
      <c r="F163" s="13">
        <f>F164+F166</f>
        <v>274.39999999999998</v>
      </c>
      <c r="G163" s="395">
        <f>F163/E163*100</f>
        <v>20.575884823035391</v>
      </c>
      <c r="H163" s="154" t="s">
        <v>330</v>
      </c>
      <c r="I163" s="455">
        <v>50</v>
      </c>
      <c r="J163" s="455">
        <v>19</v>
      </c>
      <c r="K163" s="456">
        <v>38</v>
      </c>
      <c r="L163" s="156" t="s">
        <v>331</v>
      </c>
      <c r="M163" s="156"/>
    </row>
    <row r="164" spans="1:13">
      <c r="A164" s="156"/>
      <c r="B164" s="156"/>
      <c r="C164" s="155"/>
      <c r="D164" s="124" t="s">
        <v>17</v>
      </c>
      <c r="E164" s="13">
        <v>825.7</v>
      </c>
      <c r="F164" s="13">
        <v>218.4</v>
      </c>
      <c r="G164" s="395">
        <f t="shared" ref="G164:G171" si="2">F164/E164*100</f>
        <v>26.450284607000118</v>
      </c>
      <c r="H164" s="155"/>
      <c r="I164" s="457"/>
      <c r="J164" s="457"/>
      <c r="K164" s="458"/>
      <c r="L164" s="156"/>
      <c r="M164" s="156"/>
    </row>
    <row r="165" spans="1:13">
      <c r="A165" s="156"/>
      <c r="B165" s="156"/>
      <c r="C165" s="155"/>
      <c r="D165" s="124" t="s">
        <v>18</v>
      </c>
      <c r="E165" s="13">
        <v>0</v>
      </c>
      <c r="F165" s="13">
        <v>0</v>
      </c>
      <c r="G165" s="395">
        <v>0</v>
      </c>
      <c r="H165" s="155"/>
      <c r="I165" s="457"/>
      <c r="J165" s="457"/>
      <c r="K165" s="458"/>
      <c r="L165" s="156"/>
      <c r="M165" s="156"/>
    </row>
    <row r="166" spans="1:13">
      <c r="A166" s="156"/>
      <c r="B166" s="156"/>
      <c r="C166" s="155"/>
      <c r="D166" s="124" t="s">
        <v>19</v>
      </c>
      <c r="E166" s="13">
        <v>507.89</v>
      </c>
      <c r="F166" s="13">
        <v>56</v>
      </c>
      <c r="G166" s="395">
        <f t="shared" si="2"/>
        <v>11.026009569001163</v>
      </c>
      <c r="H166" s="155"/>
      <c r="I166" s="457"/>
      <c r="J166" s="457"/>
      <c r="K166" s="458"/>
      <c r="L166" s="156"/>
      <c r="M166" s="156"/>
    </row>
    <row r="167" spans="1:13">
      <c r="A167" s="156"/>
      <c r="B167" s="156"/>
      <c r="C167" s="161"/>
      <c r="D167" s="124" t="s">
        <v>20</v>
      </c>
      <c r="E167" s="13">
        <v>0</v>
      </c>
      <c r="F167" s="13">
        <v>0</v>
      </c>
      <c r="G167" s="395">
        <v>0</v>
      </c>
      <c r="H167" s="161"/>
      <c r="I167" s="459"/>
      <c r="J167" s="459"/>
      <c r="K167" s="460"/>
      <c r="L167" s="156"/>
      <c r="M167" s="156"/>
    </row>
    <row r="168" spans="1:13">
      <c r="A168" s="156" t="s">
        <v>167</v>
      </c>
      <c r="B168" s="156" t="s">
        <v>332</v>
      </c>
      <c r="C168" s="154" t="s">
        <v>244</v>
      </c>
      <c r="D168" s="124" t="s">
        <v>16</v>
      </c>
      <c r="E168" s="13">
        <f>SUM(E169:E172)</f>
        <v>0</v>
      </c>
      <c r="F168" s="13">
        <f>SUM(F169:F172)</f>
        <v>0</v>
      </c>
      <c r="G168" s="395" t="e">
        <f t="shared" si="2"/>
        <v>#DIV/0!</v>
      </c>
      <c r="H168" s="399" t="s">
        <v>333</v>
      </c>
      <c r="I168" s="154">
        <v>80</v>
      </c>
      <c r="J168" s="154">
        <v>0</v>
      </c>
      <c r="K168" s="456">
        <v>0</v>
      </c>
      <c r="L168" s="156" t="s">
        <v>334</v>
      </c>
      <c r="M168" s="156"/>
    </row>
    <row r="169" spans="1:13">
      <c r="A169" s="156"/>
      <c r="B169" s="156"/>
      <c r="C169" s="155"/>
      <c r="D169" s="124" t="s">
        <v>17</v>
      </c>
      <c r="E169" s="13">
        <v>0</v>
      </c>
      <c r="F169" s="13">
        <v>0</v>
      </c>
      <c r="G169" s="395">
        <v>0</v>
      </c>
      <c r="H169" s="401"/>
      <c r="I169" s="155"/>
      <c r="J169" s="155"/>
      <c r="K169" s="458"/>
      <c r="L169" s="156"/>
      <c r="M169" s="156"/>
    </row>
    <row r="170" spans="1:13">
      <c r="A170" s="156"/>
      <c r="B170" s="156"/>
      <c r="C170" s="155"/>
      <c r="D170" s="124" t="s">
        <v>18</v>
      </c>
      <c r="E170" s="13">
        <v>0</v>
      </c>
      <c r="F170" s="13">
        <v>0</v>
      </c>
      <c r="G170" s="395">
        <v>0</v>
      </c>
      <c r="H170" s="401"/>
      <c r="I170" s="155"/>
      <c r="J170" s="155"/>
      <c r="K170" s="458"/>
      <c r="L170" s="156"/>
      <c r="M170" s="156"/>
    </row>
    <row r="171" spans="1:13">
      <c r="A171" s="156"/>
      <c r="B171" s="156"/>
      <c r="C171" s="155"/>
      <c r="D171" s="124" t="s">
        <v>19</v>
      </c>
      <c r="E171" s="13">
        <v>0</v>
      </c>
      <c r="F171" s="13">
        <v>0</v>
      </c>
      <c r="G171" s="395" t="e">
        <f t="shared" si="2"/>
        <v>#DIV/0!</v>
      </c>
      <c r="H171" s="401"/>
      <c r="I171" s="155"/>
      <c r="J171" s="155"/>
      <c r="K171" s="458"/>
      <c r="L171" s="156"/>
      <c r="M171" s="156"/>
    </row>
    <row r="172" spans="1:13" ht="26.25" customHeight="1">
      <c r="A172" s="156"/>
      <c r="B172" s="156"/>
      <c r="C172" s="161"/>
      <c r="D172" s="124" t="s">
        <v>20</v>
      </c>
      <c r="E172" s="13">
        <v>0</v>
      </c>
      <c r="F172" s="13">
        <v>0</v>
      </c>
      <c r="G172" s="395">
        <v>0</v>
      </c>
      <c r="H172" s="403"/>
      <c r="I172" s="161"/>
      <c r="J172" s="161"/>
      <c r="K172" s="460"/>
      <c r="L172" s="156"/>
      <c r="M172" s="156"/>
    </row>
    <row r="173" spans="1:13">
      <c r="A173" s="156" t="s">
        <v>43</v>
      </c>
      <c r="B173" s="156" t="s">
        <v>335</v>
      </c>
      <c r="C173" s="154" t="s">
        <v>244</v>
      </c>
      <c r="D173" s="124" t="s">
        <v>16</v>
      </c>
      <c r="E173" s="13">
        <f>SUM(E174:E177)</f>
        <v>4505.6900000000005</v>
      </c>
      <c r="F173" s="13">
        <f>SUM(F174:F177)</f>
        <v>2347.04</v>
      </c>
      <c r="G173" s="395">
        <f>F173/E173*100</f>
        <v>52.090578801471018</v>
      </c>
      <c r="H173" s="185"/>
      <c r="I173" s="185"/>
      <c r="J173" s="396"/>
      <c r="K173" s="185"/>
      <c r="L173" s="156" t="s">
        <v>336</v>
      </c>
      <c r="M173" s="154"/>
    </row>
    <row r="174" spans="1:13">
      <c r="A174" s="156"/>
      <c r="B174" s="156"/>
      <c r="C174" s="155"/>
      <c r="D174" s="124" t="s">
        <v>17</v>
      </c>
      <c r="E174" s="13">
        <f t="shared" ref="E174:F177" si="3">E179+E184</f>
        <v>2533</v>
      </c>
      <c r="F174" s="13">
        <v>1393.704</v>
      </c>
      <c r="G174" s="395">
        <f t="shared" ref="G174:G186" si="4">F174/E174*100</f>
        <v>55.02187129885511</v>
      </c>
      <c r="H174" s="186"/>
      <c r="I174" s="186"/>
      <c r="J174" s="397"/>
      <c r="K174" s="186"/>
      <c r="L174" s="156"/>
      <c r="M174" s="155"/>
    </row>
    <row r="175" spans="1:13">
      <c r="A175" s="156"/>
      <c r="B175" s="156"/>
      <c r="C175" s="155"/>
      <c r="D175" s="124" t="s">
        <v>18</v>
      </c>
      <c r="E175" s="13">
        <f t="shared" si="3"/>
        <v>0</v>
      </c>
      <c r="F175" s="13">
        <f t="shared" si="3"/>
        <v>0</v>
      </c>
      <c r="G175" s="395">
        <v>0</v>
      </c>
      <c r="H175" s="186"/>
      <c r="I175" s="186"/>
      <c r="J175" s="397"/>
      <c r="K175" s="186"/>
      <c r="L175" s="156"/>
      <c r="M175" s="155"/>
    </row>
    <row r="176" spans="1:13">
      <c r="A176" s="156"/>
      <c r="B176" s="156"/>
      <c r="C176" s="155"/>
      <c r="D176" s="124" t="s">
        <v>19</v>
      </c>
      <c r="E176" s="13">
        <f t="shared" si="3"/>
        <v>1972.69</v>
      </c>
      <c r="F176" s="13">
        <v>953.33600000000001</v>
      </c>
      <c r="G176" s="395">
        <f t="shared" si="4"/>
        <v>48.326701103569235</v>
      </c>
      <c r="H176" s="186"/>
      <c r="I176" s="186"/>
      <c r="J176" s="397"/>
      <c r="K176" s="186"/>
      <c r="L176" s="156"/>
      <c r="M176" s="155"/>
    </row>
    <row r="177" spans="1:13">
      <c r="A177" s="156"/>
      <c r="B177" s="156"/>
      <c r="C177" s="161"/>
      <c r="D177" s="124" t="s">
        <v>20</v>
      </c>
      <c r="E177" s="13">
        <f t="shared" si="3"/>
        <v>0</v>
      </c>
      <c r="F177" s="13">
        <f t="shared" si="3"/>
        <v>0</v>
      </c>
      <c r="G177" s="395">
        <v>0</v>
      </c>
      <c r="H177" s="187"/>
      <c r="I177" s="187"/>
      <c r="J177" s="398"/>
      <c r="K177" s="187"/>
      <c r="L177" s="156"/>
      <c r="M177" s="161"/>
    </row>
    <row r="178" spans="1:13">
      <c r="A178" s="156" t="s">
        <v>44</v>
      </c>
      <c r="B178" s="156" t="s">
        <v>337</v>
      </c>
      <c r="C178" s="154" t="s">
        <v>244</v>
      </c>
      <c r="D178" s="124" t="s">
        <v>16</v>
      </c>
      <c r="E178" s="13">
        <f>SUM(E179:E182)</f>
        <v>3787.52</v>
      </c>
      <c r="F178" s="60">
        <f>SUM(F179:F182)</f>
        <v>2106.04</v>
      </c>
      <c r="G178" s="395">
        <f t="shared" si="4"/>
        <v>55.604722879351129</v>
      </c>
      <c r="H178" s="399" t="s">
        <v>338</v>
      </c>
      <c r="I178" s="154">
        <v>100</v>
      </c>
      <c r="J178" s="417">
        <v>94</v>
      </c>
      <c r="K178" s="456">
        <f>J178/I178*100</f>
        <v>94</v>
      </c>
      <c r="L178" s="156" t="s">
        <v>273</v>
      </c>
      <c r="M178" s="154"/>
    </row>
    <row r="179" spans="1:13">
      <c r="A179" s="156"/>
      <c r="B179" s="156"/>
      <c r="C179" s="155"/>
      <c r="D179" s="124" t="s">
        <v>17</v>
      </c>
      <c r="E179" s="13">
        <v>2533</v>
      </c>
      <c r="F179" s="60">
        <v>1393.704</v>
      </c>
      <c r="G179" s="395">
        <f t="shared" si="4"/>
        <v>55.02187129885511</v>
      </c>
      <c r="H179" s="401"/>
      <c r="I179" s="155"/>
      <c r="J179" s="419"/>
      <c r="K179" s="458"/>
      <c r="L179" s="156"/>
      <c r="M179" s="155"/>
    </row>
    <row r="180" spans="1:13">
      <c r="A180" s="156"/>
      <c r="B180" s="156"/>
      <c r="C180" s="155"/>
      <c r="D180" s="124" t="s">
        <v>18</v>
      </c>
      <c r="E180" s="13">
        <v>0</v>
      </c>
      <c r="F180" s="60">
        <v>0</v>
      </c>
      <c r="G180" s="395">
        <v>0</v>
      </c>
      <c r="H180" s="401"/>
      <c r="I180" s="155"/>
      <c r="J180" s="419"/>
      <c r="K180" s="458"/>
      <c r="L180" s="156"/>
      <c r="M180" s="155"/>
    </row>
    <row r="181" spans="1:13">
      <c r="A181" s="156"/>
      <c r="B181" s="156"/>
      <c r="C181" s="155"/>
      <c r="D181" s="124" t="s">
        <v>19</v>
      </c>
      <c r="E181" s="13">
        <v>1254.52</v>
      </c>
      <c r="F181" s="60">
        <v>712.33600000000001</v>
      </c>
      <c r="G181" s="395">
        <f t="shared" si="4"/>
        <v>56.781557886681767</v>
      </c>
      <c r="H181" s="401"/>
      <c r="I181" s="155"/>
      <c r="J181" s="419"/>
      <c r="K181" s="458"/>
      <c r="L181" s="156"/>
      <c r="M181" s="155"/>
    </row>
    <row r="182" spans="1:13">
      <c r="A182" s="156"/>
      <c r="B182" s="156"/>
      <c r="C182" s="161"/>
      <c r="D182" s="124" t="s">
        <v>20</v>
      </c>
      <c r="E182" s="13">
        <v>0</v>
      </c>
      <c r="F182" s="60">
        <v>0</v>
      </c>
      <c r="G182" s="395">
        <v>0</v>
      </c>
      <c r="H182" s="403"/>
      <c r="I182" s="161"/>
      <c r="J182" s="421"/>
      <c r="K182" s="460"/>
      <c r="L182" s="156"/>
      <c r="M182" s="161"/>
    </row>
    <row r="183" spans="1:13">
      <c r="A183" s="156" t="s">
        <v>339</v>
      </c>
      <c r="B183" s="156" t="s">
        <v>340</v>
      </c>
      <c r="C183" s="156" t="s">
        <v>244</v>
      </c>
      <c r="D183" s="124" t="s">
        <v>16</v>
      </c>
      <c r="E183" s="13">
        <f>SUM(E184:E187)</f>
        <v>718.17</v>
      </c>
      <c r="F183" s="60">
        <f>SUM(F184:F187)</f>
        <v>241</v>
      </c>
      <c r="G183" s="395">
        <f t="shared" si="4"/>
        <v>33.557514237576065</v>
      </c>
      <c r="H183" s="154" t="s">
        <v>341</v>
      </c>
      <c r="I183" s="154">
        <v>100</v>
      </c>
      <c r="J183" s="154">
        <v>100</v>
      </c>
      <c r="K183" s="456">
        <f>J183/I183*100</f>
        <v>100</v>
      </c>
      <c r="L183" s="156" t="s">
        <v>312</v>
      </c>
      <c r="M183" s="154"/>
    </row>
    <row r="184" spans="1:13">
      <c r="A184" s="156"/>
      <c r="B184" s="156"/>
      <c r="C184" s="156"/>
      <c r="D184" s="124" t="s">
        <v>17</v>
      </c>
      <c r="E184" s="13">
        <v>0</v>
      </c>
      <c r="F184" s="60">
        <v>0</v>
      </c>
      <c r="G184" s="395">
        <v>0</v>
      </c>
      <c r="H184" s="155"/>
      <c r="I184" s="155"/>
      <c r="J184" s="155"/>
      <c r="K184" s="458"/>
      <c r="L184" s="156"/>
      <c r="M184" s="155"/>
    </row>
    <row r="185" spans="1:13">
      <c r="A185" s="156"/>
      <c r="B185" s="156"/>
      <c r="C185" s="156"/>
      <c r="D185" s="124" t="s">
        <v>18</v>
      </c>
      <c r="E185" s="13">
        <v>0</v>
      </c>
      <c r="F185" s="60">
        <v>0</v>
      </c>
      <c r="G185" s="395">
        <v>0</v>
      </c>
      <c r="H185" s="155"/>
      <c r="I185" s="155"/>
      <c r="J185" s="155"/>
      <c r="K185" s="458"/>
      <c r="L185" s="156"/>
      <c r="M185" s="155"/>
    </row>
    <row r="186" spans="1:13">
      <c r="A186" s="156"/>
      <c r="B186" s="156"/>
      <c r="C186" s="156"/>
      <c r="D186" s="124" t="s">
        <v>19</v>
      </c>
      <c r="E186" s="13">
        <v>718.17</v>
      </c>
      <c r="F186" s="60">
        <v>241</v>
      </c>
      <c r="G186" s="395">
        <f t="shared" si="4"/>
        <v>33.557514237576065</v>
      </c>
      <c r="H186" s="155"/>
      <c r="I186" s="155"/>
      <c r="J186" s="155"/>
      <c r="K186" s="458"/>
      <c r="L186" s="156"/>
      <c r="M186" s="155"/>
    </row>
    <row r="187" spans="1:13">
      <c r="A187" s="156"/>
      <c r="B187" s="156"/>
      <c r="C187" s="156"/>
      <c r="D187" s="124" t="s">
        <v>20</v>
      </c>
      <c r="E187" s="13">
        <v>0</v>
      </c>
      <c r="F187" s="13">
        <v>0</v>
      </c>
      <c r="G187" s="395">
        <v>0</v>
      </c>
      <c r="H187" s="161"/>
      <c r="I187" s="161"/>
      <c r="J187" s="161"/>
      <c r="K187" s="460"/>
      <c r="L187" s="156"/>
      <c r="M187" s="161"/>
    </row>
    <row r="188" spans="1:13">
      <c r="A188" s="156">
        <v>3</v>
      </c>
      <c r="B188" s="394" t="s">
        <v>342</v>
      </c>
      <c r="C188" s="156" t="s">
        <v>244</v>
      </c>
      <c r="D188" s="124" t="s">
        <v>16</v>
      </c>
      <c r="E188" s="11">
        <f>SUM(E189:E192)</f>
        <v>15879.31</v>
      </c>
      <c r="F188" s="11">
        <f>SUM(F189:F192)</f>
        <v>2806.38</v>
      </c>
      <c r="G188" s="395">
        <f>F188/E188*100</f>
        <v>17.673186051534987</v>
      </c>
      <c r="H188" s="185"/>
      <c r="I188" s="185"/>
      <c r="J188" s="396"/>
      <c r="K188" s="185"/>
      <c r="L188" s="156"/>
      <c r="M188" s="154"/>
    </row>
    <row r="189" spans="1:13">
      <c r="A189" s="156"/>
      <c r="B189" s="394"/>
      <c r="C189" s="156"/>
      <c r="D189" s="124" t="s">
        <v>17</v>
      </c>
      <c r="E189" s="11">
        <f t="shared" ref="E189:F192" si="5">E194+E220+E225+E240</f>
        <v>0</v>
      </c>
      <c r="F189" s="11">
        <f t="shared" si="5"/>
        <v>0</v>
      </c>
      <c r="G189" s="395">
        <v>0</v>
      </c>
      <c r="H189" s="186"/>
      <c r="I189" s="186"/>
      <c r="J189" s="397"/>
      <c r="K189" s="186"/>
      <c r="L189" s="156"/>
      <c r="M189" s="155"/>
    </row>
    <row r="190" spans="1:13">
      <c r="A190" s="156"/>
      <c r="B190" s="394"/>
      <c r="C190" s="156"/>
      <c r="D190" s="124" t="s">
        <v>18</v>
      </c>
      <c r="E190" s="11">
        <f t="shared" si="5"/>
        <v>0</v>
      </c>
      <c r="F190" s="11">
        <f t="shared" si="5"/>
        <v>0</v>
      </c>
      <c r="G190" s="395">
        <v>0</v>
      </c>
      <c r="H190" s="186"/>
      <c r="I190" s="186"/>
      <c r="J190" s="397"/>
      <c r="K190" s="186"/>
      <c r="L190" s="156"/>
      <c r="M190" s="155"/>
    </row>
    <row r="191" spans="1:13">
      <c r="A191" s="156"/>
      <c r="B191" s="394"/>
      <c r="C191" s="156"/>
      <c r="D191" s="124" t="s">
        <v>19</v>
      </c>
      <c r="E191" s="11">
        <f>E196+E222+E227+E242</f>
        <v>15879.31</v>
      </c>
      <c r="F191" s="11">
        <f t="shared" si="5"/>
        <v>2806.38</v>
      </c>
      <c r="G191" s="395">
        <f t="shared" ref="G191:G198" si="6">F191/E191*100</f>
        <v>17.673186051534987</v>
      </c>
      <c r="H191" s="186"/>
      <c r="I191" s="186"/>
      <c r="J191" s="397"/>
      <c r="K191" s="186"/>
      <c r="L191" s="156"/>
      <c r="M191" s="155"/>
    </row>
    <row r="192" spans="1:13">
      <c r="A192" s="156"/>
      <c r="B192" s="394"/>
      <c r="C192" s="156"/>
      <c r="D192" s="124" t="s">
        <v>20</v>
      </c>
      <c r="E192" s="13">
        <f t="shared" si="5"/>
        <v>0</v>
      </c>
      <c r="F192" s="13">
        <f t="shared" si="5"/>
        <v>0</v>
      </c>
      <c r="G192" s="395">
        <v>0</v>
      </c>
      <c r="H192" s="187"/>
      <c r="I192" s="187"/>
      <c r="J192" s="398"/>
      <c r="K192" s="187"/>
      <c r="L192" s="156"/>
      <c r="M192" s="161"/>
    </row>
    <row r="193" spans="1:13">
      <c r="A193" s="156" t="s">
        <v>47</v>
      </c>
      <c r="B193" s="156" t="s">
        <v>343</v>
      </c>
      <c r="C193" s="156" t="s">
        <v>244</v>
      </c>
      <c r="D193" s="124" t="s">
        <v>16</v>
      </c>
      <c r="E193" s="13">
        <f>SUM(E194:E197)</f>
        <v>14688.85</v>
      </c>
      <c r="F193" s="13">
        <f>SUM(F194:F197)</f>
        <v>2586.36</v>
      </c>
      <c r="G193" s="395">
        <f t="shared" si="6"/>
        <v>17.607641170003099</v>
      </c>
      <c r="H193" s="185"/>
      <c r="I193" s="185"/>
      <c r="J193" s="396"/>
      <c r="K193" s="185"/>
      <c r="L193" s="156"/>
      <c r="M193" s="154"/>
    </row>
    <row r="194" spans="1:13">
      <c r="A194" s="156"/>
      <c r="B194" s="156"/>
      <c r="C194" s="156"/>
      <c r="D194" s="124" t="s">
        <v>17</v>
      </c>
      <c r="E194" s="13">
        <v>0</v>
      </c>
      <c r="F194" s="13">
        <v>0</v>
      </c>
      <c r="G194" s="395">
        <v>0</v>
      </c>
      <c r="H194" s="186"/>
      <c r="I194" s="186"/>
      <c r="J194" s="397"/>
      <c r="K194" s="186"/>
      <c r="L194" s="156"/>
      <c r="M194" s="155"/>
    </row>
    <row r="195" spans="1:13">
      <c r="A195" s="156"/>
      <c r="B195" s="156"/>
      <c r="C195" s="156"/>
      <c r="D195" s="124" t="s">
        <v>18</v>
      </c>
      <c r="E195" s="13">
        <v>0</v>
      </c>
      <c r="F195" s="13">
        <v>0</v>
      </c>
      <c r="G195" s="395">
        <v>0</v>
      </c>
      <c r="H195" s="186"/>
      <c r="I195" s="186"/>
      <c r="J195" s="397"/>
      <c r="K195" s="186"/>
      <c r="L195" s="156"/>
      <c r="M195" s="155"/>
    </row>
    <row r="196" spans="1:13">
      <c r="A196" s="156"/>
      <c r="B196" s="156"/>
      <c r="C196" s="156"/>
      <c r="D196" s="124" t="s">
        <v>19</v>
      </c>
      <c r="E196" s="13">
        <v>14688.85</v>
      </c>
      <c r="F196" s="60">
        <v>2586.36</v>
      </c>
      <c r="G196" s="395">
        <f t="shared" si="6"/>
        <v>17.607641170003099</v>
      </c>
      <c r="H196" s="186"/>
      <c r="I196" s="186"/>
      <c r="J196" s="397"/>
      <c r="K196" s="186"/>
      <c r="L196" s="156"/>
      <c r="M196" s="155"/>
    </row>
    <row r="197" spans="1:13" ht="37.5" customHeight="1">
      <c r="A197" s="156"/>
      <c r="B197" s="156"/>
      <c r="C197" s="156"/>
      <c r="D197" s="124" t="s">
        <v>20</v>
      </c>
      <c r="E197" s="13">
        <v>0</v>
      </c>
      <c r="F197" s="13">
        <v>0</v>
      </c>
      <c r="G197" s="395">
        <v>0</v>
      </c>
      <c r="H197" s="187"/>
      <c r="I197" s="187"/>
      <c r="J197" s="398"/>
      <c r="K197" s="187"/>
      <c r="L197" s="156"/>
      <c r="M197" s="161"/>
    </row>
    <row r="198" spans="1:13">
      <c r="A198" s="461" t="s">
        <v>48</v>
      </c>
      <c r="B198" s="156" t="s">
        <v>344</v>
      </c>
      <c r="C198" s="156" t="s">
        <v>244</v>
      </c>
      <c r="D198" s="124" t="s">
        <v>16</v>
      </c>
      <c r="E198" s="13">
        <f>SUM(E199:E203)</f>
        <v>3950.08</v>
      </c>
      <c r="F198" s="13">
        <f>SUM(F199:F203)</f>
        <v>398.34</v>
      </c>
      <c r="G198" s="395">
        <f t="shared" si="6"/>
        <v>10.084352721970188</v>
      </c>
      <c r="H198" s="154" t="s">
        <v>345</v>
      </c>
      <c r="I198" s="154">
        <v>100</v>
      </c>
      <c r="J198" s="154">
        <v>100</v>
      </c>
      <c r="K198" s="414">
        <f>J198/I198*100</f>
        <v>100</v>
      </c>
      <c r="L198" s="156" t="s">
        <v>346</v>
      </c>
      <c r="M198" s="124"/>
    </row>
    <row r="199" spans="1:13">
      <c r="A199" s="156"/>
      <c r="B199" s="156"/>
      <c r="C199" s="156"/>
      <c r="D199" s="124" t="s">
        <v>17</v>
      </c>
      <c r="E199" s="13">
        <v>0</v>
      </c>
      <c r="F199" s="13">
        <v>0</v>
      </c>
      <c r="G199" s="395">
        <v>0</v>
      </c>
      <c r="H199" s="155"/>
      <c r="I199" s="155"/>
      <c r="J199" s="155"/>
      <c r="K199" s="415"/>
      <c r="L199" s="156"/>
      <c r="M199" s="124"/>
    </row>
    <row r="200" spans="1:13">
      <c r="A200" s="156"/>
      <c r="B200" s="156"/>
      <c r="C200" s="156"/>
      <c r="D200" s="124" t="s">
        <v>18</v>
      </c>
      <c r="E200" s="13">
        <v>0</v>
      </c>
      <c r="F200" s="13">
        <v>0</v>
      </c>
      <c r="G200" s="395">
        <v>0</v>
      </c>
      <c r="H200" s="155"/>
      <c r="I200" s="155"/>
      <c r="J200" s="155"/>
      <c r="K200" s="415"/>
      <c r="L200" s="156"/>
      <c r="M200" s="124"/>
    </row>
    <row r="201" spans="1:13">
      <c r="A201" s="156"/>
      <c r="B201" s="156"/>
      <c r="C201" s="156"/>
      <c r="D201" s="154" t="s">
        <v>19</v>
      </c>
      <c r="E201" s="424">
        <v>3950.08</v>
      </c>
      <c r="F201" s="424">
        <v>398.34</v>
      </c>
      <c r="G201" s="425">
        <f>F201/E201*100</f>
        <v>10.084352721970188</v>
      </c>
      <c r="H201" s="161"/>
      <c r="I201" s="161"/>
      <c r="J201" s="161"/>
      <c r="K201" s="416"/>
      <c r="L201" s="156"/>
      <c r="M201" s="124"/>
    </row>
    <row r="202" spans="1:13">
      <c r="A202" s="156"/>
      <c r="B202" s="156"/>
      <c r="C202" s="156"/>
      <c r="D202" s="161"/>
      <c r="E202" s="426"/>
      <c r="F202" s="426"/>
      <c r="G202" s="427"/>
      <c r="H202" s="399" t="s">
        <v>347</v>
      </c>
      <c r="I202" s="154">
        <v>100</v>
      </c>
      <c r="J202" s="154">
        <v>87.5</v>
      </c>
      <c r="K202" s="414">
        <f>J202/I202*100</f>
        <v>87.5</v>
      </c>
      <c r="L202" s="156"/>
      <c r="M202" s="462"/>
    </row>
    <row r="203" spans="1:13" ht="43.5" customHeight="1">
      <c r="A203" s="156"/>
      <c r="B203" s="156"/>
      <c r="C203" s="156"/>
      <c r="D203" s="124" t="s">
        <v>20</v>
      </c>
      <c r="E203" s="13">
        <v>0</v>
      </c>
      <c r="F203" s="13">
        <v>0</v>
      </c>
      <c r="G203" s="395">
        <v>0</v>
      </c>
      <c r="H203" s="403"/>
      <c r="I203" s="161"/>
      <c r="J203" s="161"/>
      <c r="K203" s="416"/>
      <c r="L203" s="156"/>
      <c r="M203" s="463"/>
    </row>
    <row r="204" spans="1:13">
      <c r="A204" s="461" t="s">
        <v>348</v>
      </c>
      <c r="B204" s="464" t="s">
        <v>349</v>
      </c>
      <c r="C204" s="156" t="s">
        <v>244</v>
      </c>
      <c r="D204" s="124" t="s">
        <v>16</v>
      </c>
      <c r="E204" s="13">
        <f>SUM(E205:E208)</f>
        <v>4505</v>
      </c>
      <c r="F204" s="13">
        <f>SUM(F205:F208)</f>
        <v>893.5</v>
      </c>
      <c r="G204" s="395">
        <f>F204/E204*100</f>
        <v>19.833518312985571</v>
      </c>
      <c r="H204" s="154" t="s">
        <v>350</v>
      </c>
      <c r="I204" s="154">
        <v>80</v>
      </c>
      <c r="J204" s="154">
        <v>87.5</v>
      </c>
      <c r="K204" s="414">
        <f>J204/I204*100</f>
        <v>109.375</v>
      </c>
      <c r="L204" s="156" t="s">
        <v>346</v>
      </c>
      <c r="M204" s="154"/>
    </row>
    <row r="205" spans="1:13">
      <c r="A205" s="156"/>
      <c r="B205" s="464"/>
      <c r="C205" s="156"/>
      <c r="D205" s="124" t="s">
        <v>17</v>
      </c>
      <c r="E205" s="13">
        <v>0</v>
      </c>
      <c r="F205" s="13">
        <v>0</v>
      </c>
      <c r="G205" s="395">
        <v>0</v>
      </c>
      <c r="H205" s="155"/>
      <c r="I205" s="155"/>
      <c r="J205" s="155"/>
      <c r="K205" s="415"/>
      <c r="L205" s="156"/>
      <c r="M205" s="155"/>
    </row>
    <row r="206" spans="1:13">
      <c r="A206" s="156"/>
      <c r="B206" s="464"/>
      <c r="C206" s="156"/>
      <c r="D206" s="124" t="s">
        <v>18</v>
      </c>
      <c r="E206" s="13">
        <v>0</v>
      </c>
      <c r="F206" s="13">
        <v>0</v>
      </c>
      <c r="G206" s="395">
        <v>0</v>
      </c>
      <c r="H206" s="155"/>
      <c r="I206" s="155"/>
      <c r="J206" s="155"/>
      <c r="K206" s="415"/>
      <c r="L206" s="156"/>
      <c r="M206" s="155"/>
    </row>
    <row r="207" spans="1:13">
      <c r="A207" s="156"/>
      <c r="B207" s="464"/>
      <c r="C207" s="156"/>
      <c r="D207" s="124" t="s">
        <v>19</v>
      </c>
      <c r="E207" s="13">
        <v>4505</v>
      </c>
      <c r="F207" s="13">
        <v>893.5</v>
      </c>
      <c r="G207" s="395">
        <f>F207/E207*100</f>
        <v>19.833518312985571</v>
      </c>
      <c r="H207" s="155"/>
      <c r="I207" s="155"/>
      <c r="J207" s="155"/>
      <c r="K207" s="415"/>
      <c r="L207" s="156"/>
      <c r="M207" s="155"/>
    </row>
    <row r="208" spans="1:13" ht="33.75" customHeight="1">
      <c r="A208" s="156"/>
      <c r="B208" s="464"/>
      <c r="C208" s="156"/>
      <c r="D208" s="124" t="s">
        <v>20</v>
      </c>
      <c r="E208" s="13">
        <v>0</v>
      </c>
      <c r="F208" s="13">
        <v>0</v>
      </c>
      <c r="G208" s="395">
        <v>0</v>
      </c>
      <c r="H208" s="161"/>
      <c r="I208" s="161"/>
      <c r="J208" s="161"/>
      <c r="K208" s="416"/>
      <c r="L208" s="156"/>
      <c r="M208" s="161"/>
    </row>
    <row r="209" spans="1:13" ht="15" customHeight="1">
      <c r="A209" s="461" t="s">
        <v>351</v>
      </c>
      <c r="B209" s="464" t="s">
        <v>352</v>
      </c>
      <c r="C209" s="156" t="s">
        <v>244</v>
      </c>
      <c r="D209" s="124" t="s">
        <v>16</v>
      </c>
      <c r="E209" s="13">
        <f>SUM(E210:E213)</f>
        <v>322.39999999999998</v>
      </c>
      <c r="F209" s="13">
        <f>SUM(F210:F213)</f>
        <v>37</v>
      </c>
      <c r="G209" s="395">
        <f>F209/E209*100</f>
        <v>11.476426799007445</v>
      </c>
      <c r="H209" s="154" t="s">
        <v>353</v>
      </c>
      <c r="I209" s="154">
        <v>0</v>
      </c>
      <c r="J209" s="154">
        <v>0</v>
      </c>
      <c r="K209" s="414">
        <v>0</v>
      </c>
      <c r="L209" s="156" t="s">
        <v>346</v>
      </c>
      <c r="M209" s="154"/>
    </row>
    <row r="210" spans="1:13">
      <c r="A210" s="156"/>
      <c r="B210" s="464"/>
      <c r="C210" s="156"/>
      <c r="D210" s="124" t="s">
        <v>17</v>
      </c>
      <c r="E210" s="13">
        <v>0</v>
      </c>
      <c r="F210" s="13">
        <v>0</v>
      </c>
      <c r="G210" s="395">
        <v>0</v>
      </c>
      <c r="H210" s="155"/>
      <c r="I210" s="155"/>
      <c r="J210" s="155"/>
      <c r="K210" s="415"/>
      <c r="L210" s="156"/>
      <c r="M210" s="155"/>
    </row>
    <row r="211" spans="1:13">
      <c r="A211" s="156"/>
      <c r="B211" s="464"/>
      <c r="C211" s="156"/>
      <c r="D211" s="124" t="s">
        <v>18</v>
      </c>
      <c r="E211" s="13">
        <v>0</v>
      </c>
      <c r="F211" s="13">
        <v>0</v>
      </c>
      <c r="G211" s="395">
        <v>0</v>
      </c>
      <c r="H211" s="155"/>
      <c r="I211" s="155"/>
      <c r="J211" s="155"/>
      <c r="K211" s="415"/>
      <c r="L211" s="156"/>
      <c r="M211" s="155"/>
    </row>
    <row r="212" spans="1:13">
      <c r="A212" s="156"/>
      <c r="B212" s="464"/>
      <c r="C212" s="156"/>
      <c r="D212" s="124" t="s">
        <v>19</v>
      </c>
      <c r="E212" s="13">
        <v>322.39999999999998</v>
      </c>
      <c r="F212" s="13">
        <v>37</v>
      </c>
      <c r="G212" s="395">
        <f>F212/E212*100</f>
        <v>11.476426799007445</v>
      </c>
      <c r="H212" s="155"/>
      <c r="I212" s="155"/>
      <c r="J212" s="155"/>
      <c r="K212" s="415"/>
      <c r="L212" s="156"/>
      <c r="M212" s="155"/>
    </row>
    <row r="213" spans="1:13" ht="24.75" customHeight="1">
      <c r="A213" s="156"/>
      <c r="B213" s="464"/>
      <c r="C213" s="156"/>
      <c r="D213" s="124" t="s">
        <v>20</v>
      </c>
      <c r="E213" s="13">
        <v>0</v>
      </c>
      <c r="F213" s="13">
        <v>0</v>
      </c>
      <c r="G213" s="395">
        <v>0</v>
      </c>
      <c r="H213" s="161"/>
      <c r="I213" s="161"/>
      <c r="J213" s="161"/>
      <c r="K213" s="416"/>
      <c r="L213" s="156"/>
      <c r="M213" s="161"/>
    </row>
    <row r="214" spans="1:13" ht="15.75" customHeight="1">
      <c r="A214" s="154" t="s">
        <v>354</v>
      </c>
      <c r="B214" s="465" t="s">
        <v>355</v>
      </c>
      <c r="C214" s="154"/>
      <c r="D214" s="124" t="s">
        <v>16</v>
      </c>
      <c r="E214" s="13">
        <f>SUM(E215:E218)</f>
        <v>6000</v>
      </c>
      <c r="F214" s="13">
        <f>SUM(F215:F218)</f>
        <v>0</v>
      </c>
      <c r="G214" s="13">
        <f>SUM(G215:G218)</f>
        <v>0</v>
      </c>
      <c r="H214" s="154" t="s">
        <v>356</v>
      </c>
      <c r="I214" s="154"/>
      <c r="J214" s="154"/>
      <c r="K214" s="414"/>
      <c r="L214" s="156" t="s">
        <v>357</v>
      </c>
      <c r="M214" s="154"/>
    </row>
    <row r="215" spans="1:13" ht="15" customHeight="1">
      <c r="A215" s="155"/>
      <c r="B215" s="466"/>
      <c r="C215" s="155"/>
      <c r="D215" s="124" t="s">
        <v>17</v>
      </c>
      <c r="E215" s="13">
        <v>5700</v>
      </c>
      <c r="F215" s="13">
        <v>0</v>
      </c>
      <c r="G215" s="395">
        <f>F215/E215*100</f>
        <v>0</v>
      </c>
      <c r="H215" s="155"/>
      <c r="I215" s="155"/>
      <c r="J215" s="155"/>
      <c r="K215" s="415"/>
      <c r="L215" s="156"/>
      <c r="M215" s="155"/>
    </row>
    <row r="216" spans="1:13" ht="15.75" customHeight="1">
      <c r="A216" s="155"/>
      <c r="B216" s="466"/>
      <c r="C216" s="155"/>
      <c r="D216" s="124" t="s">
        <v>18</v>
      </c>
      <c r="E216" s="13">
        <v>0</v>
      </c>
      <c r="F216" s="13">
        <v>0</v>
      </c>
      <c r="G216" s="395">
        <v>0</v>
      </c>
      <c r="H216" s="155"/>
      <c r="I216" s="155"/>
      <c r="J216" s="155"/>
      <c r="K216" s="415"/>
      <c r="L216" s="156"/>
      <c r="M216" s="155"/>
    </row>
    <row r="217" spans="1:13" ht="14.25" customHeight="1">
      <c r="A217" s="155"/>
      <c r="B217" s="466"/>
      <c r="C217" s="155"/>
      <c r="D217" s="124" t="s">
        <v>19</v>
      </c>
      <c r="E217" s="13">
        <v>300</v>
      </c>
      <c r="F217" s="13">
        <v>0</v>
      </c>
      <c r="G217" s="395">
        <f>F217/E217*100</f>
        <v>0</v>
      </c>
      <c r="H217" s="155"/>
      <c r="I217" s="155"/>
      <c r="J217" s="155"/>
      <c r="K217" s="415"/>
      <c r="L217" s="156"/>
      <c r="M217" s="155"/>
    </row>
    <row r="218" spans="1:13" ht="12.75" customHeight="1">
      <c r="A218" s="161"/>
      <c r="B218" s="467"/>
      <c r="C218" s="161"/>
      <c r="D218" s="124" t="s">
        <v>20</v>
      </c>
      <c r="E218" s="13">
        <v>0</v>
      </c>
      <c r="F218" s="13">
        <v>0</v>
      </c>
      <c r="G218" s="395">
        <v>0</v>
      </c>
      <c r="H218" s="161"/>
      <c r="I218" s="161"/>
      <c r="J218" s="161"/>
      <c r="K218" s="416"/>
      <c r="L218" s="156"/>
      <c r="M218" s="161"/>
    </row>
    <row r="219" spans="1:13">
      <c r="A219" s="156" t="s">
        <v>49</v>
      </c>
      <c r="B219" s="156" t="s">
        <v>358</v>
      </c>
      <c r="C219" s="156" t="s">
        <v>244</v>
      </c>
      <c r="D219" s="124" t="s">
        <v>16</v>
      </c>
      <c r="E219" s="13">
        <f>SUM(E220:E223)</f>
        <v>55.56</v>
      </c>
      <c r="F219" s="13">
        <f>SUM(F220:F223)</f>
        <v>24.02</v>
      </c>
      <c r="G219" s="395">
        <f>F219/E219*100</f>
        <v>43.232541396688262</v>
      </c>
      <c r="H219" s="154" t="s">
        <v>359</v>
      </c>
      <c r="I219" s="455">
        <v>100</v>
      </c>
      <c r="J219" s="455">
        <v>87.5</v>
      </c>
      <c r="K219" s="414">
        <f>J219/I219*100</f>
        <v>87.5</v>
      </c>
      <c r="L219" s="156" t="s">
        <v>346</v>
      </c>
      <c r="M219" s="154"/>
    </row>
    <row r="220" spans="1:13">
      <c r="A220" s="156"/>
      <c r="B220" s="156"/>
      <c r="C220" s="156"/>
      <c r="D220" s="124" t="s">
        <v>17</v>
      </c>
      <c r="E220" s="13">
        <v>0</v>
      </c>
      <c r="F220" s="13">
        <v>0</v>
      </c>
      <c r="G220" s="395">
        <v>0</v>
      </c>
      <c r="H220" s="155"/>
      <c r="I220" s="457"/>
      <c r="J220" s="457"/>
      <c r="K220" s="415"/>
      <c r="L220" s="156"/>
      <c r="M220" s="155"/>
    </row>
    <row r="221" spans="1:13">
      <c r="A221" s="156"/>
      <c r="B221" s="156"/>
      <c r="C221" s="156"/>
      <c r="D221" s="124" t="s">
        <v>18</v>
      </c>
      <c r="E221" s="13">
        <v>0</v>
      </c>
      <c r="F221" s="13">
        <v>0</v>
      </c>
      <c r="G221" s="395">
        <v>0</v>
      </c>
      <c r="H221" s="155"/>
      <c r="I221" s="457"/>
      <c r="J221" s="457"/>
      <c r="K221" s="415"/>
      <c r="L221" s="156"/>
      <c r="M221" s="155"/>
    </row>
    <row r="222" spans="1:13">
      <c r="A222" s="156"/>
      <c r="B222" s="156"/>
      <c r="C222" s="156"/>
      <c r="D222" s="124" t="s">
        <v>19</v>
      </c>
      <c r="E222" s="13">
        <v>55.56</v>
      </c>
      <c r="F222" s="13">
        <v>24.02</v>
      </c>
      <c r="G222" s="395">
        <f t="shared" ref="G222:G229" si="7">F222/E222*100</f>
        <v>43.232541396688262</v>
      </c>
      <c r="H222" s="155"/>
      <c r="I222" s="457"/>
      <c r="J222" s="457"/>
      <c r="K222" s="415"/>
      <c r="L222" s="156"/>
      <c r="M222" s="155"/>
    </row>
    <row r="223" spans="1:13" ht="21" customHeight="1">
      <c r="A223" s="156"/>
      <c r="B223" s="156"/>
      <c r="C223" s="156"/>
      <c r="D223" s="124" t="s">
        <v>20</v>
      </c>
      <c r="E223" s="13">
        <v>0</v>
      </c>
      <c r="F223" s="13">
        <v>0</v>
      </c>
      <c r="G223" s="395">
        <v>0</v>
      </c>
      <c r="H223" s="161"/>
      <c r="I223" s="459"/>
      <c r="J223" s="459"/>
      <c r="K223" s="416"/>
      <c r="L223" s="156"/>
      <c r="M223" s="161"/>
    </row>
    <row r="224" spans="1:13">
      <c r="A224" s="156" t="s">
        <v>51</v>
      </c>
      <c r="B224" s="156" t="s">
        <v>360</v>
      </c>
      <c r="C224" s="156" t="s">
        <v>244</v>
      </c>
      <c r="D224" s="124" t="s">
        <v>16</v>
      </c>
      <c r="E224" s="13">
        <f>SUM(E225:E228)</f>
        <v>1134.9000000000001</v>
      </c>
      <c r="F224" s="13">
        <f>SUM(F225:F228)</f>
        <v>196</v>
      </c>
      <c r="G224" s="395">
        <f t="shared" si="7"/>
        <v>17.270244074367785</v>
      </c>
      <c r="H224" s="185"/>
      <c r="I224" s="468"/>
      <c r="J224" s="455"/>
      <c r="K224" s="468"/>
      <c r="L224" s="156" t="s">
        <v>346</v>
      </c>
      <c r="M224" s="154"/>
    </row>
    <row r="225" spans="1:13">
      <c r="A225" s="156"/>
      <c r="B225" s="156"/>
      <c r="C225" s="156"/>
      <c r="D225" s="124" t="s">
        <v>17</v>
      </c>
      <c r="E225" s="13">
        <f>E230+E235</f>
        <v>0</v>
      </c>
      <c r="F225" s="13">
        <f>F230+F235</f>
        <v>0</v>
      </c>
      <c r="G225" s="395">
        <v>0</v>
      </c>
      <c r="H225" s="186"/>
      <c r="I225" s="469"/>
      <c r="J225" s="457"/>
      <c r="K225" s="469"/>
      <c r="L225" s="156"/>
      <c r="M225" s="155"/>
    </row>
    <row r="226" spans="1:13">
      <c r="A226" s="156"/>
      <c r="B226" s="156"/>
      <c r="C226" s="156"/>
      <c r="D226" s="124" t="s">
        <v>18</v>
      </c>
      <c r="E226" s="13">
        <v>0</v>
      </c>
      <c r="F226" s="13">
        <v>0</v>
      </c>
      <c r="G226" s="395">
        <v>0</v>
      </c>
      <c r="H226" s="186"/>
      <c r="I226" s="469"/>
      <c r="J226" s="457"/>
      <c r="K226" s="469"/>
      <c r="L226" s="156"/>
      <c r="M226" s="155"/>
    </row>
    <row r="227" spans="1:13">
      <c r="A227" s="156"/>
      <c r="B227" s="156"/>
      <c r="C227" s="156"/>
      <c r="D227" s="124" t="s">
        <v>19</v>
      </c>
      <c r="E227" s="13">
        <f>E232+E237</f>
        <v>1134.9000000000001</v>
      </c>
      <c r="F227" s="13">
        <v>196</v>
      </c>
      <c r="G227" s="395">
        <f t="shared" si="7"/>
        <v>17.270244074367785</v>
      </c>
      <c r="H227" s="186"/>
      <c r="I227" s="469"/>
      <c r="J227" s="457"/>
      <c r="K227" s="469"/>
      <c r="L227" s="156"/>
      <c r="M227" s="155"/>
    </row>
    <row r="228" spans="1:13" ht="27" customHeight="1">
      <c r="A228" s="156"/>
      <c r="B228" s="156"/>
      <c r="C228" s="156"/>
      <c r="D228" s="124" t="s">
        <v>20</v>
      </c>
      <c r="E228" s="13">
        <v>0</v>
      </c>
      <c r="F228" s="13">
        <v>0</v>
      </c>
      <c r="G228" s="395">
        <v>0</v>
      </c>
      <c r="H228" s="187"/>
      <c r="I228" s="470"/>
      <c r="J228" s="459"/>
      <c r="K228" s="470"/>
      <c r="L228" s="156"/>
      <c r="M228" s="161"/>
    </row>
    <row r="229" spans="1:13">
      <c r="A229" s="405" t="s">
        <v>361</v>
      </c>
      <c r="B229" s="156" t="s">
        <v>362</v>
      </c>
      <c r="C229" s="156" t="s">
        <v>244</v>
      </c>
      <c r="D229" s="124" t="s">
        <v>16</v>
      </c>
      <c r="E229" s="13">
        <f>SUM(E230:E233)</f>
        <v>1134.9000000000001</v>
      </c>
      <c r="F229" s="13">
        <f>SUM(F230:F233)</f>
        <v>196</v>
      </c>
      <c r="G229" s="395">
        <f t="shared" si="7"/>
        <v>17.270244074367785</v>
      </c>
      <c r="H229" s="399" t="s">
        <v>363</v>
      </c>
      <c r="I229" s="455">
        <v>80</v>
      </c>
      <c r="J229" s="455">
        <v>45</v>
      </c>
      <c r="K229" s="414">
        <f>J229/I229*100</f>
        <v>56.25</v>
      </c>
      <c r="L229" s="156" t="s">
        <v>346</v>
      </c>
      <c r="M229" s="154"/>
    </row>
    <row r="230" spans="1:13">
      <c r="A230" s="409"/>
      <c r="B230" s="156"/>
      <c r="C230" s="156"/>
      <c r="D230" s="124" t="s">
        <v>17</v>
      </c>
      <c r="E230" s="13">
        <v>0</v>
      </c>
      <c r="F230" s="13">
        <v>0</v>
      </c>
      <c r="G230" s="395">
        <v>0</v>
      </c>
      <c r="H230" s="401"/>
      <c r="I230" s="457"/>
      <c r="J230" s="457"/>
      <c r="K230" s="415"/>
      <c r="L230" s="156"/>
      <c r="M230" s="155"/>
    </row>
    <row r="231" spans="1:13">
      <c r="A231" s="409"/>
      <c r="B231" s="156"/>
      <c r="C231" s="156"/>
      <c r="D231" s="124" t="s">
        <v>18</v>
      </c>
      <c r="E231" s="13">
        <v>0</v>
      </c>
      <c r="F231" s="13">
        <v>0</v>
      </c>
      <c r="G231" s="395">
        <v>0</v>
      </c>
      <c r="H231" s="401"/>
      <c r="I231" s="457"/>
      <c r="J231" s="457"/>
      <c r="K231" s="415"/>
      <c r="L231" s="156"/>
      <c r="M231" s="155"/>
    </row>
    <row r="232" spans="1:13">
      <c r="A232" s="409"/>
      <c r="B232" s="156"/>
      <c r="C232" s="156"/>
      <c r="D232" s="124" t="s">
        <v>19</v>
      </c>
      <c r="E232" s="13">
        <v>1134.9000000000001</v>
      </c>
      <c r="F232" s="13">
        <v>196</v>
      </c>
      <c r="G232" s="395">
        <f>F232/E232*100</f>
        <v>17.270244074367785</v>
      </c>
      <c r="H232" s="401"/>
      <c r="I232" s="457"/>
      <c r="J232" s="457"/>
      <c r="K232" s="415"/>
      <c r="L232" s="156"/>
      <c r="M232" s="155"/>
    </row>
    <row r="233" spans="1:13" ht="36" customHeight="1">
      <c r="A233" s="410"/>
      <c r="B233" s="156"/>
      <c r="C233" s="156"/>
      <c r="D233" s="124" t="s">
        <v>20</v>
      </c>
      <c r="E233" s="13">
        <v>0</v>
      </c>
      <c r="F233" s="13">
        <v>0</v>
      </c>
      <c r="G233" s="395">
        <v>0</v>
      </c>
      <c r="H233" s="403"/>
      <c r="I233" s="459"/>
      <c r="J233" s="459"/>
      <c r="K233" s="416"/>
      <c r="L233" s="156"/>
      <c r="M233" s="161"/>
    </row>
    <row r="234" spans="1:13">
      <c r="A234" s="405" t="s">
        <v>364</v>
      </c>
      <c r="B234" s="156" t="s">
        <v>365</v>
      </c>
      <c r="C234" s="156" t="s">
        <v>244</v>
      </c>
      <c r="D234" s="124" t="s">
        <v>16</v>
      </c>
      <c r="E234" s="13">
        <f>SUM(E235:E238)</f>
        <v>0</v>
      </c>
      <c r="F234" s="13">
        <f>SUM(F235:F238)</f>
        <v>0</v>
      </c>
      <c r="G234" s="395">
        <v>0</v>
      </c>
      <c r="H234" s="399" t="s">
        <v>356</v>
      </c>
      <c r="I234" s="185"/>
      <c r="J234" s="396"/>
      <c r="K234" s="185"/>
      <c r="L234" s="156" t="s">
        <v>357</v>
      </c>
      <c r="M234" s="154"/>
    </row>
    <row r="235" spans="1:13">
      <c r="A235" s="409"/>
      <c r="B235" s="156"/>
      <c r="C235" s="156"/>
      <c r="D235" s="124" t="s">
        <v>17</v>
      </c>
      <c r="E235" s="13">
        <v>0</v>
      </c>
      <c r="F235" s="13">
        <v>0</v>
      </c>
      <c r="G235" s="395">
        <v>0</v>
      </c>
      <c r="H235" s="401"/>
      <c r="I235" s="186"/>
      <c r="J235" s="397"/>
      <c r="K235" s="186"/>
      <c r="L235" s="156"/>
      <c r="M235" s="155"/>
    </row>
    <row r="236" spans="1:13">
      <c r="A236" s="409"/>
      <c r="B236" s="156"/>
      <c r="C236" s="156"/>
      <c r="D236" s="124" t="s">
        <v>18</v>
      </c>
      <c r="E236" s="13">
        <v>0</v>
      </c>
      <c r="F236" s="13">
        <v>0</v>
      </c>
      <c r="G236" s="395">
        <v>0</v>
      </c>
      <c r="H236" s="401"/>
      <c r="I236" s="186"/>
      <c r="J236" s="397"/>
      <c r="K236" s="186"/>
      <c r="L236" s="156"/>
      <c r="M236" s="155"/>
    </row>
    <row r="237" spans="1:13">
      <c r="A237" s="409"/>
      <c r="B237" s="156"/>
      <c r="C237" s="156"/>
      <c r="D237" s="124" t="s">
        <v>19</v>
      </c>
      <c r="E237" s="13">
        <v>0</v>
      </c>
      <c r="F237" s="13">
        <v>0</v>
      </c>
      <c r="G237" s="395">
        <v>0</v>
      </c>
      <c r="H237" s="401"/>
      <c r="I237" s="186"/>
      <c r="J237" s="397"/>
      <c r="K237" s="186"/>
      <c r="L237" s="156"/>
      <c r="M237" s="155"/>
    </row>
    <row r="238" spans="1:13">
      <c r="A238" s="410"/>
      <c r="B238" s="156"/>
      <c r="C238" s="156"/>
      <c r="D238" s="124" t="s">
        <v>20</v>
      </c>
      <c r="E238" s="13">
        <v>0</v>
      </c>
      <c r="F238" s="13">
        <v>0</v>
      </c>
      <c r="G238" s="395">
        <v>0</v>
      </c>
      <c r="H238" s="403"/>
      <c r="I238" s="187"/>
      <c r="J238" s="398"/>
      <c r="K238" s="187"/>
      <c r="L238" s="156"/>
      <c r="M238" s="161"/>
    </row>
    <row r="239" spans="1:13">
      <c r="A239" s="156" t="s">
        <v>366</v>
      </c>
      <c r="B239" s="156" t="s">
        <v>367</v>
      </c>
      <c r="C239" s="154" t="s">
        <v>244</v>
      </c>
      <c r="D239" s="124" t="s">
        <v>16</v>
      </c>
      <c r="E239" s="13">
        <f>SUM(E240:E243)</f>
        <v>0</v>
      </c>
      <c r="F239" s="13">
        <f>SUM(F240:F243)</f>
        <v>0</v>
      </c>
      <c r="G239" s="395">
        <v>0</v>
      </c>
      <c r="H239" s="399" t="s">
        <v>368</v>
      </c>
      <c r="I239" s="185"/>
      <c r="J239" s="396"/>
      <c r="K239" s="185"/>
      <c r="L239" s="156" t="s">
        <v>346</v>
      </c>
      <c r="M239" s="154"/>
    </row>
    <row r="240" spans="1:13">
      <c r="A240" s="156"/>
      <c r="B240" s="156"/>
      <c r="C240" s="155"/>
      <c r="D240" s="124" t="s">
        <v>17</v>
      </c>
      <c r="E240" s="13">
        <v>0</v>
      </c>
      <c r="F240" s="13">
        <v>0</v>
      </c>
      <c r="G240" s="395">
        <v>0</v>
      </c>
      <c r="H240" s="401"/>
      <c r="I240" s="186"/>
      <c r="J240" s="397"/>
      <c r="K240" s="186"/>
      <c r="L240" s="156"/>
      <c r="M240" s="155"/>
    </row>
    <row r="241" spans="1:13">
      <c r="A241" s="156"/>
      <c r="B241" s="156"/>
      <c r="C241" s="155"/>
      <c r="D241" s="124" t="s">
        <v>18</v>
      </c>
      <c r="E241" s="13">
        <v>0</v>
      </c>
      <c r="F241" s="13">
        <v>0</v>
      </c>
      <c r="G241" s="395">
        <v>0</v>
      </c>
      <c r="H241" s="401"/>
      <c r="I241" s="186"/>
      <c r="J241" s="397"/>
      <c r="K241" s="186"/>
      <c r="L241" s="156"/>
      <c r="M241" s="155"/>
    </row>
    <row r="242" spans="1:13">
      <c r="A242" s="156"/>
      <c r="B242" s="156"/>
      <c r="C242" s="155"/>
      <c r="D242" s="124" t="s">
        <v>19</v>
      </c>
      <c r="E242" s="13">
        <v>0</v>
      </c>
      <c r="F242" s="13">
        <v>0</v>
      </c>
      <c r="G242" s="395">
        <v>0</v>
      </c>
      <c r="H242" s="401"/>
      <c r="I242" s="186"/>
      <c r="J242" s="397"/>
      <c r="K242" s="186"/>
      <c r="L242" s="156"/>
      <c r="M242" s="155"/>
    </row>
    <row r="243" spans="1:13" ht="35.25" customHeight="1">
      <c r="A243" s="156"/>
      <c r="B243" s="156"/>
      <c r="C243" s="161"/>
      <c r="D243" s="124" t="s">
        <v>20</v>
      </c>
      <c r="E243" s="13">
        <v>0</v>
      </c>
      <c r="F243" s="13">
        <v>0</v>
      </c>
      <c r="G243" s="395">
        <v>0</v>
      </c>
      <c r="H243" s="403"/>
      <c r="I243" s="187"/>
      <c r="J243" s="398"/>
      <c r="K243" s="187"/>
      <c r="L243" s="156"/>
      <c r="M243" s="161"/>
    </row>
    <row r="244" spans="1:13">
      <c r="A244" s="156">
        <v>4</v>
      </c>
      <c r="B244" s="394" t="s">
        <v>369</v>
      </c>
      <c r="C244" s="154" t="s">
        <v>244</v>
      </c>
      <c r="D244" s="124" t="s">
        <v>16</v>
      </c>
      <c r="E244" s="11">
        <f>SUM(E245:E248)</f>
        <v>1243.44</v>
      </c>
      <c r="F244" s="11">
        <f>SUM(F245:F248)</f>
        <v>376.625</v>
      </c>
      <c r="G244" s="395">
        <f>F244/E244*100</f>
        <v>30.288956443415039</v>
      </c>
      <c r="H244" s="185"/>
      <c r="I244" s="185"/>
      <c r="J244" s="396"/>
      <c r="K244" s="185"/>
      <c r="L244" s="156"/>
      <c r="M244" s="154"/>
    </row>
    <row r="245" spans="1:13">
      <c r="A245" s="156"/>
      <c r="B245" s="394"/>
      <c r="C245" s="155"/>
      <c r="D245" s="124" t="s">
        <v>17</v>
      </c>
      <c r="E245" s="11">
        <f>E325</f>
        <v>0</v>
      </c>
      <c r="F245" s="11">
        <f>F325</f>
        <v>0</v>
      </c>
      <c r="G245" s="395">
        <v>0</v>
      </c>
      <c r="H245" s="186"/>
      <c r="I245" s="186"/>
      <c r="J245" s="397"/>
      <c r="K245" s="186"/>
      <c r="L245" s="156"/>
      <c r="M245" s="155"/>
    </row>
    <row r="246" spans="1:13">
      <c r="A246" s="156"/>
      <c r="B246" s="394"/>
      <c r="C246" s="155"/>
      <c r="D246" s="124" t="s">
        <v>18</v>
      </c>
      <c r="E246" s="11">
        <f>E251+E256+E261+E276+E326+E346</f>
        <v>0</v>
      </c>
      <c r="F246" s="11">
        <f>F251+F256+F261+F276+F326+F346</f>
        <v>0</v>
      </c>
      <c r="G246" s="395">
        <v>0</v>
      </c>
      <c r="H246" s="186"/>
      <c r="I246" s="186"/>
      <c r="J246" s="397"/>
      <c r="K246" s="186"/>
      <c r="L246" s="156"/>
      <c r="M246" s="155"/>
    </row>
    <row r="247" spans="1:13">
      <c r="A247" s="156"/>
      <c r="B247" s="394"/>
      <c r="C247" s="155"/>
      <c r="D247" s="124" t="s">
        <v>19</v>
      </c>
      <c r="E247" s="11">
        <f>E252+E257+E262+E277+E297+E327+E347</f>
        <v>1243.44</v>
      </c>
      <c r="F247" s="11">
        <f>F252+F257+F262+F277+F297+F327+F347</f>
        <v>376.625</v>
      </c>
      <c r="G247" s="395">
        <f>F247/E247*100</f>
        <v>30.288956443415039</v>
      </c>
      <c r="H247" s="186"/>
      <c r="I247" s="186"/>
      <c r="J247" s="397"/>
      <c r="K247" s="186"/>
      <c r="L247" s="156"/>
      <c r="M247" s="155"/>
    </row>
    <row r="248" spans="1:13">
      <c r="A248" s="156"/>
      <c r="B248" s="394"/>
      <c r="C248" s="161"/>
      <c r="D248" s="124" t="s">
        <v>20</v>
      </c>
      <c r="E248" s="13">
        <v>0</v>
      </c>
      <c r="F248" s="13">
        <v>0</v>
      </c>
      <c r="G248" s="395">
        <v>0</v>
      </c>
      <c r="H248" s="187"/>
      <c r="I248" s="187"/>
      <c r="J248" s="398"/>
      <c r="K248" s="187"/>
      <c r="L248" s="156"/>
      <c r="M248" s="161"/>
    </row>
    <row r="249" spans="1:13" ht="15" customHeight="1">
      <c r="A249" s="230" t="s">
        <v>55</v>
      </c>
      <c r="B249" s="156" t="s">
        <v>370</v>
      </c>
      <c r="C249" s="154" t="s">
        <v>244</v>
      </c>
      <c r="D249" s="124" t="s">
        <v>16</v>
      </c>
      <c r="E249" s="13">
        <f>SUM(E250:E253)</f>
        <v>290</v>
      </c>
      <c r="F249" s="13">
        <f>SUM(F250:F253)</f>
        <v>170</v>
      </c>
      <c r="G249" s="395">
        <f>F249/E249*100</f>
        <v>58.620689655172406</v>
      </c>
      <c r="H249" s="442" t="s">
        <v>371</v>
      </c>
      <c r="I249" s="471">
        <v>70</v>
      </c>
      <c r="J249" s="471">
        <v>70</v>
      </c>
      <c r="K249" s="414">
        <f>J249/I249*100</f>
        <v>100</v>
      </c>
      <c r="L249" s="154" t="s">
        <v>372</v>
      </c>
      <c r="M249" s="154"/>
    </row>
    <row r="250" spans="1:13">
      <c r="A250" s="230"/>
      <c r="B250" s="156"/>
      <c r="C250" s="155"/>
      <c r="D250" s="124" t="s">
        <v>17</v>
      </c>
      <c r="E250" s="13">
        <v>0</v>
      </c>
      <c r="F250" s="13">
        <v>0</v>
      </c>
      <c r="G250" s="395">
        <v>0</v>
      </c>
      <c r="H250" s="448"/>
      <c r="I250" s="472"/>
      <c r="J250" s="472"/>
      <c r="K250" s="415"/>
      <c r="L250" s="155"/>
      <c r="M250" s="155"/>
    </row>
    <row r="251" spans="1:13">
      <c r="A251" s="230"/>
      <c r="B251" s="156"/>
      <c r="C251" s="155"/>
      <c r="D251" s="124" t="s">
        <v>18</v>
      </c>
      <c r="E251" s="13">
        <v>0</v>
      </c>
      <c r="F251" s="13">
        <v>0</v>
      </c>
      <c r="G251" s="395">
        <v>0</v>
      </c>
      <c r="H251" s="448"/>
      <c r="I251" s="472"/>
      <c r="J251" s="472"/>
      <c r="K251" s="415"/>
      <c r="L251" s="155"/>
      <c r="M251" s="155"/>
    </row>
    <row r="252" spans="1:13">
      <c r="A252" s="230"/>
      <c r="B252" s="156"/>
      <c r="C252" s="155"/>
      <c r="D252" s="124" t="s">
        <v>19</v>
      </c>
      <c r="E252" s="13">
        <v>290</v>
      </c>
      <c r="F252" s="13">
        <v>170</v>
      </c>
      <c r="G252" s="395">
        <f>F252/E252*100</f>
        <v>58.620689655172406</v>
      </c>
      <c r="H252" s="448"/>
      <c r="I252" s="472"/>
      <c r="J252" s="472"/>
      <c r="K252" s="415"/>
      <c r="L252" s="155"/>
      <c r="M252" s="155"/>
    </row>
    <row r="253" spans="1:13" ht="21.75" customHeight="1">
      <c r="A253" s="230"/>
      <c r="B253" s="156"/>
      <c r="C253" s="161"/>
      <c r="D253" s="124" t="s">
        <v>20</v>
      </c>
      <c r="E253" s="13">
        <v>0</v>
      </c>
      <c r="F253" s="13">
        <v>0</v>
      </c>
      <c r="G253" s="395">
        <v>0</v>
      </c>
      <c r="H253" s="445"/>
      <c r="I253" s="473"/>
      <c r="J253" s="473"/>
      <c r="K253" s="416"/>
      <c r="L253" s="161"/>
      <c r="M253" s="161"/>
    </row>
    <row r="254" spans="1:13">
      <c r="A254" s="230" t="s">
        <v>373</v>
      </c>
      <c r="B254" s="230" t="s">
        <v>374</v>
      </c>
      <c r="C254" s="156" t="s">
        <v>244</v>
      </c>
      <c r="D254" s="124" t="s">
        <v>16</v>
      </c>
      <c r="E254" s="13">
        <f>SUM(E255:E258)</f>
        <v>0</v>
      </c>
      <c r="F254" s="13">
        <f>SUM(F255:F258)</f>
        <v>0</v>
      </c>
      <c r="G254" s="395">
        <v>0</v>
      </c>
      <c r="H254" s="164" t="s">
        <v>375</v>
      </c>
      <c r="I254" s="455">
        <v>5</v>
      </c>
      <c r="J254" s="455">
        <v>5</v>
      </c>
      <c r="K254" s="414">
        <f>J254/I254*100</f>
        <v>100</v>
      </c>
      <c r="L254" s="156" t="s">
        <v>376</v>
      </c>
      <c r="M254" s="154"/>
    </row>
    <row r="255" spans="1:13">
      <c r="A255" s="230"/>
      <c r="B255" s="230"/>
      <c r="C255" s="156"/>
      <c r="D255" s="124" t="s">
        <v>17</v>
      </c>
      <c r="E255" s="13">
        <v>0</v>
      </c>
      <c r="F255" s="13">
        <v>0</v>
      </c>
      <c r="G255" s="395">
        <v>0</v>
      </c>
      <c r="H255" s="165"/>
      <c r="I255" s="457"/>
      <c r="J255" s="457"/>
      <c r="K255" s="415"/>
      <c r="L255" s="156"/>
      <c r="M255" s="155"/>
    </row>
    <row r="256" spans="1:13">
      <c r="A256" s="230"/>
      <c r="B256" s="230"/>
      <c r="C256" s="156"/>
      <c r="D256" s="124" t="s">
        <v>18</v>
      </c>
      <c r="E256" s="13">
        <v>0</v>
      </c>
      <c r="F256" s="13">
        <v>0</v>
      </c>
      <c r="G256" s="395">
        <v>0</v>
      </c>
      <c r="H256" s="165"/>
      <c r="I256" s="457"/>
      <c r="J256" s="457"/>
      <c r="K256" s="415"/>
      <c r="L256" s="156"/>
      <c r="M256" s="155"/>
    </row>
    <row r="257" spans="1:13">
      <c r="A257" s="230"/>
      <c r="B257" s="230"/>
      <c r="C257" s="156"/>
      <c r="D257" s="124" t="s">
        <v>19</v>
      </c>
      <c r="E257" s="13">
        <v>0</v>
      </c>
      <c r="F257" s="13">
        <v>0</v>
      </c>
      <c r="G257" s="395">
        <v>0</v>
      </c>
      <c r="H257" s="165"/>
      <c r="I257" s="457"/>
      <c r="J257" s="457"/>
      <c r="K257" s="415"/>
      <c r="L257" s="156"/>
      <c r="M257" s="155"/>
    </row>
    <row r="258" spans="1:13">
      <c r="A258" s="230"/>
      <c r="B258" s="230"/>
      <c r="C258" s="156"/>
      <c r="D258" s="124" t="s">
        <v>20</v>
      </c>
      <c r="E258" s="13">
        <v>0</v>
      </c>
      <c r="F258" s="13">
        <v>0</v>
      </c>
      <c r="G258" s="395">
        <v>0</v>
      </c>
      <c r="H258" s="166"/>
      <c r="I258" s="459"/>
      <c r="J258" s="459"/>
      <c r="K258" s="416"/>
      <c r="L258" s="156"/>
      <c r="M258" s="161"/>
    </row>
    <row r="259" spans="1:13">
      <c r="A259" s="230" t="s">
        <v>377</v>
      </c>
      <c r="B259" s="230" t="s">
        <v>378</v>
      </c>
      <c r="C259" s="156" t="s">
        <v>244</v>
      </c>
      <c r="D259" s="124" t="s">
        <v>16</v>
      </c>
      <c r="E259" s="13">
        <f>SUM(E260:E263)</f>
        <v>240</v>
      </c>
      <c r="F259" s="13">
        <f>SUM(F260:F263)</f>
        <v>36</v>
      </c>
      <c r="G259" s="395">
        <f>F259/E259*100</f>
        <v>15</v>
      </c>
      <c r="H259" s="185"/>
      <c r="I259" s="185"/>
      <c r="J259" s="396"/>
      <c r="K259" s="185"/>
      <c r="L259" s="156" t="s">
        <v>288</v>
      </c>
      <c r="M259" s="154"/>
    </row>
    <row r="260" spans="1:13">
      <c r="A260" s="230"/>
      <c r="B260" s="230"/>
      <c r="C260" s="156"/>
      <c r="D260" s="124" t="s">
        <v>17</v>
      </c>
      <c r="E260" s="13">
        <v>0</v>
      </c>
      <c r="F260" s="13">
        <v>0</v>
      </c>
      <c r="G260" s="395">
        <v>0</v>
      </c>
      <c r="H260" s="186"/>
      <c r="I260" s="186"/>
      <c r="J260" s="397"/>
      <c r="K260" s="186"/>
      <c r="L260" s="156"/>
      <c r="M260" s="155"/>
    </row>
    <row r="261" spans="1:13">
      <c r="A261" s="230"/>
      <c r="B261" s="230"/>
      <c r="C261" s="156"/>
      <c r="D261" s="124" t="s">
        <v>18</v>
      </c>
      <c r="E261" s="13">
        <v>0</v>
      </c>
      <c r="F261" s="13">
        <v>0</v>
      </c>
      <c r="G261" s="395">
        <v>0</v>
      </c>
      <c r="H261" s="186"/>
      <c r="I261" s="186"/>
      <c r="J261" s="397"/>
      <c r="K261" s="186"/>
      <c r="L261" s="156"/>
      <c r="M261" s="155"/>
    </row>
    <row r="262" spans="1:13">
      <c r="A262" s="230"/>
      <c r="B262" s="230"/>
      <c r="C262" s="156"/>
      <c r="D262" s="124" t="s">
        <v>19</v>
      </c>
      <c r="E262" s="13">
        <f>E267+E272</f>
        <v>240</v>
      </c>
      <c r="F262" s="13">
        <v>36</v>
      </c>
      <c r="G262" s="395">
        <f>F262/E262*100</f>
        <v>15</v>
      </c>
      <c r="H262" s="186"/>
      <c r="I262" s="186"/>
      <c r="J262" s="397"/>
      <c r="K262" s="186"/>
      <c r="L262" s="156"/>
      <c r="M262" s="155"/>
    </row>
    <row r="263" spans="1:13">
      <c r="A263" s="230"/>
      <c r="B263" s="230"/>
      <c r="C263" s="156"/>
      <c r="D263" s="124" t="s">
        <v>20</v>
      </c>
      <c r="E263" s="13">
        <v>0</v>
      </c>
      <c r="F263" s="13">
        <v>0</v>
      </c>
      <c r="G263" s="395">
        <v>0</v>
      </c>
      <c r="H263" s="187"/>
      <c r="I263" s="187"/>
      <c r="J263" s="398"/>
      <c r="K263" s="187"/>
      <c r="L263" s="156"/>
      <c r="M263" s="161"/>
    </row>
    <row r="264" spans="1:13">
      <c r="A264" s="230" t="s">
        <v>379</v>
      </c>
      <c r="B264" s="230" t="s">
        <v>380</v>
      </c>
      <c r="C264" s="156" t="s">
        <v>244</v>
      </c>
      <c r="D264" s="124" t="s">
        <v>16</v>
      </c>
      <c r="E264" s="13">
        <f>SUM(E265:E268)</f>
        <v>240</v>
      </c>
      <c r="F264" s="13">
        <f>SUM(F265:F268)</f>
        <v>36</v>
      </c>
      <c r="G264" s="395">
        <f>F264/E264*100</f>
        <v>15</v>
      </c>
      <c r="H264" s="399" t="s">
        <v>381</v>
      </c>
      <c r="I264" s="474">
        <v>6280</v>
      </c>
      <c r="J264" s="396">
        <v>5830</v>
      </c>
      <c r="K264" s="414">
        <f>J264/I264*100</f>
        <v>92.834394904458591</v>
      </c>
      <c r="L264" s="156" t="s">
        <v>288</v>
      </c>
      <c r="M264" s="154"/>
    </row>
    <row r="265" spans="1:13">
      <c r="A265" s="230"/>
      <c r="B265" s="230"/>
      <c r="C265" s="156"/>
      <c r="D265" s="124" t="s">
        <v>17</v>
      </c>
      <c r="E265" s="13">
        <v>0</v>
      </c>
      <c r="F265" s="13">
        <v>0</v>
      </c>
      <c r="G265" s="395">
        <v>0</v>
      </c>
      <c r="H265" s="401"/>
      <c r="I265" s="475"/>
      <c r="J265" s="397"/>
      <c r="K265" s="415"/>
      <c r="L265" s="156"/>
      <c r="M265" s="155"/>
    </row>
    <row r="266" spans="1:13">
      <c r="A266" s="230"/>
      <c r="B266" s="230"/>
      <c r="C266" s="156"/>
      <c r="D266" s="124" t="s">
        <v>18</v>
      </c>
      <c r="E266" s="13">
        <v>0</v>
      </c>
      <c r="F266" s="13">
        <v>0</v>
      </c>
      <c r="G266" s="395">
        <v>0</v>
      </c>
      <c r="H266" s="401"/>
      <c r="I266" s="475"/>
      <c r="J266" s="397"/>
      <c r="K266" s="415"/>
      <c r="L266" s="156"/>
      <c r="M266" s="155"/>
    </row>
    <row r="267" spans="1:13">
      <c r="A267" s="230"/>
      <c r="B267" s="230"/>
      <c r="C267" s="156"/>
      <c r="D267" s="124" t="s">
        <v>19</v>
      </c>
      <c r="E267" s="13">
        <v>240</v>
      </c>
      <c r="F267" s="13">
        <v>36</v>
      </c>
      <c r="G267" s="395">
        <f>F267/E267*100</f>
        <v>15</v>
      </c>
      <c r="H267" s="401"/>
      <c r="I267" s="475"/>
      <c r="J267" s="397"/>
      <c r="K267" s="415"/>
      <c r="L267" s="156"/>
      <c r="M267" s="155"/>
    </row>
    <row r="268" spans="1:13" ht="31.5" customHeight="1">
      <c r="A268" s="230"/>
      <c r="B268" s="230"/>
      <c r="C268" s="156"/>
      <c r="D268" s="124" t="s">
        <v>20</v>
      </c>
      <c r="E268" s="13">
        <v>0</v>
      </c>
      <c r="F268" s="13">
        <v>0</v>
      </c>
      <c r="G268" s="395">
        <v>0</v>
      </c>
      <c r="H268" s="403"/>
      <c r="I268" s="476"/>
      <c r="J268" s="398"/>
      <c r="K268" s="416"/>
      <c r="L268" s="156"/>
      <c r="M268" s="161"/>
    </row>
    <row r="269" spans="1:13">
      <c r="A269" s="230" t="s">
        <v>382</v>
      </c>
      <c r="B269" s="442" t="s">
        <v>383</v>
      </c>
      <c r="C269" s="156" t="s">
        <v>244</v>
      </c>
      <c r="D269" s="124" t="s">
        <v>16</v>
      </c>
      <c r="E269" s="13">
        <f>SUM(E270:E273)</f>
        <v>0</v>
      </c>
      <c r="F269" s="13">
        <f>SUM(F270:F273)</f>
        <v>0</v>
      </c>
      <c r="G269" s="395">
        <v>0</v>
      </c>
      <c r="H269" s="399" t="s">
        <v>384</v>
      </c>
      <c r="I269" s="396">
        <v>100</v>
      </c>
      <c r="J269" s="396">
        <v>100</v>
      </c>
      <c r="K269" s="396">
        <f>J269/I269*100</f>
        <v>100</v>
      </c>
      <c r="L269" s="156" t="s">
        <v>288</v>
      </c>
      <c r="M269" s="154"/>
    </row>
    <row r="270" spans="1:13">
      <c r="A270" s="230"/>
      <c r="B270" s="448"/>
      <c r="C270" s="156"/>
      <c r="D270" s="124" t="s">
        <v>17</v>
      </c>
      <c r="E270" s="13">
        <v>0</v>
      </c>
      <c r="F270" s="13">
        <v>0</v>
      </c>
      <c r="G270" s="395">
        <v>0</v>
      </c>
      <c r="H270" s="401"/>
      <c r="I270" s="397"/>
      <c r="J270" s="397"/>
      <c r="K270" s="397"/>
      <c r="L270" s="156"/>
      <c r="M270" s="155"/>
    </row>
    <row r="271" spans="1:13">
      <c r="A271" s="230"/>
      <c r="B271" s="448"/>
      <c r="C271" s="156"/>
      <c r="D271" s="124" t="s">
        <v>18</v>
      </c>
      <c r="E271" s="13">
        <v>0</v>
      </c>
      <c r="F271" s="13">
        <v>0</v>
      </c>
      <c r="G271" s="395">
        <v>0</v>
      </c>
      <c r="H271" s="401"/>
      <c r="I271" s="397"/>
      <c r="J271" s="397"/>
      <c r="K271" s="397"/>
      <c r="L271" s="156"/>
      <c r="M271" s="155"/>
    </row>
    <row r="272" spans="1:13">
      <c r="A272" s="230"/>
      <c r="B272" s="448"/>
      <c r="C272" s="156"/>
      <c r="D272" s="124" t="s">
        <v>19</v>
      </c>
      <c r="E272" s="13">
        <v>0</v>
      </c>
      <c r="F272" s="13">
        <v>0</v>
      </c>
      <c r="G272" s="395">
        <v>0</v>
      </c>
      <c r="H272" s="401"/>
      <c r="I272" s="397"/>
      <c r="J272" s="397"/>
      <c r="K272" s="397"/>
      <c r="L272" s="156"/>
      <c r="M272" s="155"/>
    </row>
    <row r="273" spans="1:13" ht="30" customHeight="1">
      <c r="A273" s="230"/>
      <c r="B273" s="445"/>
      <c r="C273" s="156"/>
      <c r="D273" s="124" t="s">
        <v>20</v>
      </c>
      <c r="E273" s="13">
        <v>0</v>
      </c>
      <c r="F273" s="13">
        <v>0</v>
      </c>
      <c r="G273" s="395">
        <v>0</v>
      </c>
      <c r="H273" s="403"/>
      <c r="I273" s="398"/>
      <c r="J273" s="398"/>
      <c r="K273" s="398"/>
      <c r="L273" s="156"/>
      <c r="M273" s="161"/>
    </row>
    <row r="274" spans="1:13">
      <c r="A274" s="230" t="s">
        <v>385</v>
      </c>
      <c r="B274" s="230" t="s">
        <v>386</v>
      </c>
      <c r="C274" s="156" t="s">
        <v>244</v>
      </c>
      <c r="D274" s="124" t="s">
        <v>16</v>
      </c>
      <c r="E274" s="13">
        <f>E275+E276+E277+E278</f>
        <v>0</v>
      </c>
      <c r="F274" s="13">
        <f>F275+F276+F277+F278</f>
        <v>0</v>
      </c>
      <c r="G274" s="395">
        <v>0</v>
      </c>
      <c r="H274" s="185"/>
      <c r="I274" s="185"/>
      <c r="J274" s="396"/>
      <c r="K274" s="185"/>
      <c r="L274" s="156"/>
      <c r="M274" s="154"/>
    </row>
    <row r="275" spans="1:13">
      <c r="A275" s="230"/>
      <c r="B275" s="230"/>
      <c r="C275" s="156"/>
      <c r="D275" s="124" t="s">
        <v>17</v>
      </c>
      <c r="E275" s="13">
        <v>0</v>
      </c>
      <c r="F275" s="13">
        <v>0</v>
      </c>
      <c r="G275" s="395">
        <v>0</v>
      </c>
      <c r="H275" s="186"/>
      <c r="I275" s="186"/>
      <c r="J275" s="397"/>
      <c r="K275" s="186"/>
      <c r="L275" s="156"/>
      <c r="M275" s="155"/>
    </row>
    <row r="276" spans="1:13">
      <c r="A276" s="230"/>
      <c r="B276" s="230"/>
      <c r="C276" s="156"/>
      <c r="D276" s="124" t="s">
        <v>18</v>
      </c>
      <c r="E276" s="13">
        <v>0</v>
      </c>
      <c r="F276" s="13">
        <v>0</v>
      </c>
      <c r="G276" s="395">
        <v>0</v>
      </c>
      <c r="H276" s="186"/>
      <c r="I276" s="186"/>
      <c r="J276" s="397"/>
      <c r="K276" s="186"/>
      <c r="L276" s="156"/>
      <c r="M276" s="155"/>
    </row>
    <row r="277" spans="1:13">
      <c r="A277" s="230"/>
      <c r="B277" s="230"/>
      <c r="C277" s="156"/>
      <c r="D277" s="124" t="s">
        <v>19</v>
      </c>
      <c r="E277" s="13">
        <f>E282+E287+E292</f>
        <v>0</v>
      </c>
      <c r="F277" s="13">
        <f>F282+F287+F292</f>
        <v>0</v>
      </c>
      <c r="G277" s="395">
        <v>0</v>
      </c>
      <c r="H277" s="186"/>
      <c r="I277" s="186"/>
      <c r="J277" s="397"/>
      <c r="K277" s="186"/>
      <c r="L277" s="156"/>
      <c r="M277" s="155"/>
    </row>
    <row r="278" spans="1:13">
      <c r="A278" s="230"/>
      <c r="B278" s="230"/>
      <c r="C278" s="156"/>
      <c r="D278" s="124" t="s">
        <v>20</v>
      </c>
      <c r="E278" s="13">
        <v>0</v>
      </c>
      <c r="F278" s="13">
        <v>0</v>
      </c>
      <c r="G278" s="395">
        <v>0</v>
      </c>
      <c r="H278" s="187"/>
      <c r="I278" s="187"/>
      <c r="J278" s="398"/>
      <c r="K278" s="187"/>
      <c r="L278" s="156"/>
      <c r="M278" s="161"/>
    </row>
    <row r="279" spans="1:13">
      <c r="A279" s="230" t="s">
        <v>387</v>
      </c>
      <c r="B279" s="230" t="s">
        <v>388</v>
      </c>
      <c r="C279" s="156" t="s">
        <v>244</v>
      </c>
      <c r="D279" s="124" t="s">
        <v>16</v>
      </c>
      <c r="E279" s="13">
        <f>SUM(E280:E283)</f>
        <v>0</v>
      </c>
      <c r="F279" s="13">
        <f>SUM(F280:F283)</f>
        <v>0</v>
      </c>
      <c r="G279" s="395">
        <v>0</v>
      </c>
      <c r="H279" s="399" t="s">
        <v>389</v>
      </c>
      <c r="I279" s="396">
        <v>100</v>
      </c>
      <c r="J279" s="396">
        <v>100</v>
      </c>
      <c r="K279" s="396">
        <f>J279/I279*100</f>
        <v>100</v>
      </c>
      <c r="L279" s="156" t="s">
        <v>390</v>
      </c>
      <c r="M279" s="154"/>
    </row>
    <row r="280" spans="1:13">
      <c r="A280" s="230"/>
      <c r="B280" s="230"/>
      <c r="C280" s="156"/>
      <c r="D280" s="124" t="s">
        <v>17</v>
      </c>
      <c r="E280" s="13">
        <v>0</v>
      </c>
      <c r="F280" s="13">
        <v>0</v>
      </c>
      <c r="G280" s="395">
        <v>0</v>
      </c>
      <c r="H280" s="401"/>
      <c r="I280" s="397"/>
      <c r="J280" s="397"/>
      <c r="K280" s="397"/>
      <c r="L280" s="156"/>
      <c r="M280" s="155"/>
    </row>
    <row r="281" spans="1:13">
      <c r="A281" s="230"/>
      <c r="B281" s="230"/>
      <c r="C281" s="156"/>
      <c r="D281" s="124" t="s">
        <v>18</v>
      </c>
      <c r="E281" s="13">
        <v>0</v>
      </c>
      <c r="F281" s="13">
        <v>0</v>
      </c>
      <c r="G281" s="395">
        <v>0</v>
      </c>
      <c r="H281" s="401"/>
      <c r="I281" s="397"/>
      <c r="J281" s="397"/>
      <c r="K281" s="397"/>
      <c r="L281" s="156"/>
      <c r="M281" s="155"/>
    </row>
    <row r="282" spans="1:13">
      <c r="A282" s="230"/>
      <c r="B282" s="230"/>
      <c r="C282" s="156"/>
      <c r="D282" s="124" t="s">
        <v>19</v>
      </c>
      <c r="E282" s="13">
        <v>0</v>
      </c>
      <c r="F282" s="13">
        <v>0</v>
      </c>
      <c r="G282" s="395">
        <v>0</v>
      </c>
      <c r="H282" s="401"/>
      <c r="I282" s="397"/>
      <c r="J282" s="397"/>
      <c r="K282" s="397"/>
      <c r="L282" s="156"/>
      <c r="M282" s="155"/>
    </row>
    <row r="283" spans="1:13">
      <c r="A283" s="230"/>
      <c r="B283" s="230"/>
      <c r="C283" s="156"/>
      <c r="D283" s="124" t="s">
        <v>20</v>
      </c>
      <c r="E283" s="13">
        <v>0</v>
      </c>
      <c r="F283" s="13">
        <v>0</v>
      </c>
      <c r="G283" s="395">
        <v>0</v>
      </c>
      <c r="H283" s="403"/>
      <c r="I283" s="398"/>
      <c r="J283" s="398"/>
      <c r="K283" s="398"/>
      <c r="L283" s="156"/>
      <c r="M283" s="161"/>
    </row>
    <row r="284" spans="1:13">
      <c r="A284" s="230" t="s">
        <v>391</v>
      </c>
      <c r="B284" s="230" t="s">
        <v>392</v>
      </c>
      <c r="C284" s="156" t="s">
        <v>244</v>
      </c>
      <c r="D284" s="124" t="s">
        <v>16</v>
      </c>
      <c r="E284" s="13">
        <f>SUM(E285:E288)</f>
        <v>0</v>
      </c>
      <c r="F284" s="13">
        <f>SUM(F285:F288)</f>
        <v>0</v>
      </c>
      <c r="G284" s="395">
        <v>0</v>
      </c>
      <c r="H284" s="399" t="s">
        <v>393</v>
      </c>
      <c r="I284" s="396">
        <v>100</v>
      </c>
      <c r="J284" s="396">
        <v>100</v>
      </c>
      <c r="K284" s="396">
        <f>J284/I284*100</f>
        <v>100</v>
      </c>
      <c r="L284" s="156" t="s">
        <v>291</v>
      </c>
      <c r="M284" s="154"/>
    </row>
    <row r="285" spans="1:13">
      <c r="A285" s="230"/>
      <c r="B285" s="230"/>
      <c r="C285" s="156"/>
      <c r="D285" s="124" t="s">
        <v>17</v>
      </c>
      <c r="E285" s="13">
        <v>0</v>
      </c>
      <c r="F285" s="13">
        <v>0</v>
      </c>
      <c r="G285" s="395">
        <v>0</v>
      </c>
      <c r="H285" s="401"/>
      <c r="I285" s="397"/>
      <c r="J285" s="397"/>
      <c r="K285" s="397"/>
      <c r="L285" s="156"/>
      <c r="M285" s="155"/>
    </row>
    <row r="286" spans="1:13">
      <c r="A286" s="230"/>
      <c r="B286" s="230"/>
      <c r="C286" s="156"/>
      <c r="D286" s="124" t="s">
        <v>18</v>
      </c>
      <c r="E286" s="13">
        <v>0</v>
      </c>
      <c r="F286" s="13">
        <v>0</v>
      </c>
      <c r="G286" s="395">
        <v>0</v>
      </c>
      <c r="H286" s="401"/>
      <c r="I286" s="397"/>
      <c r="J286" s="397"/>
      <c r="K286" s="397"/>
      <c r="L286" s="156"/>
      <c r="M286" s="155"/>
    </row>
    <row r="287" spans="1:13">
      <c r="A287" s="230"/>
      <c r="B287" s="230"/>
      <c r="C287" s="156"/>
      <c r="D287" s="124" t="s">
        <v>19</v>
      </c>
      <c r="E287" s="13">
        <v>0</v>
      </c>
      <c r="F287" s="13">
        <v>0</v>
      </c>
      <c r="G287" s="395">
        <v>0</v>
      </c>
      <c r="H287" s="401"/>
      <c r="I287" s="397"/>
      <c r="J287" s="397"/>
      <c r="K287" s="397"/>
      <c r="L287" s="156"/>
      <c r="M287" s="155"/>
    </row>
    <row r="288" spans="1:13">
      <c r="A288" s="230"/>
      <c r="B288" s="230"/>
      <c r="C288" s="156"/>
      <c r="D288" s="124" t="s">
        <v>20</v>
      </c>
      <c r="E288" s="13">
        <v>0</v>
      </c>
      <c r="F288" s="13">
        <v>0</v>
      </c>
      <c r="G288" s="395">
        <v>0</v>
      </c>
      <c r="H288" s="403"/>
      <c r="I288" s="398"/>
      <c r="J288" s="398"/>
      <c r="K288" s="398"/>
      <c r="L288" s="156"/>
      <c r="M288" s="161"/>
    </row>
    <row r="289" spans="1:13">
      <c r="A289" s="230" t="s">
        <v>394</v>
      </c>
      <c r="B289" s="230" t="s">
        <v>395</v>
      </c>
      <c r="C289" s="156" t="s">
        <v>244</v>
      </c>
      <c r="D289" s="124" t="s">
        <v>16</v>
      </c>
      <c r="E289" s="13">
        <f>SUM(E290:E293)</f>
        <v>0</v>
      </c>
      <c r="F289" s="13">
        <f>SUM(F290:F293)</f>
        <v>0</v>
      </c>
      <c r="G289" s="395">
        <v>0</v>
      </c>
      <c r="H289" s="399" t="s">
        <v>396</v>
      </c>
      <c r="I289" s="396">
        <v>20</v>
      </c>
      <c r="J289" s="396">
        <v>20</v>
      </c>
      <c r="K289" s="396">
        <f>J289/I289*100</f>
        <v>100</v>
      </c>
      <c r="L289" s="156" t="s">
        <v>291</v>
      </c>
      <c r="M289" s="154"/>
    </row>
    <row r="290" spans="1:13">
      <c r="A290" s="230"/>
      <c r="B290" s="230"/>
      <c r="C290" s="156"/>
      <c r="D290" s="124" t="s">
        <v>17</v>
      </c>
      <c r="E290" s="13">
        <v>0</v>
      </c>
      <c r="F290" s="13">
        <v>0</v>
      </c>
      <c r="G290" s="395">
        <v>0</v>
      </c>
      <c r="H290" s="401"/>
      <c r="I290" s="397"/>
      <c r="J290" s="397"/>
      <c r="K290" s="397"/>
      <c r="L290" s="156"/>
      <c r="M290" s="155"/>
    </row>
    <row r="291" spans="1:13">
      <c r="A291" s="230"/>
      <c r="B291" s="230"/>
      <c r="C291" s="156"/>
      <c r="D291" s="124" t="s">
        <v>18</v>
      </c>
      <c r="E291" s="13">
        <v>0</v>
      </c>
      <c r="F291" s="13">
        <v>0</v>
      </c>
      <c r="G291" s="395">
        <v>0</v>
      </c>
      <c r="H291" s="401"/>
      <c r="I291" s="397"/>
      <c r="J291" s="397"/>
      <c r="K291" s="397"/>
      <c r="L291" s="156"/>
      <c r="M291" s="155"/>
    </row>
    <row r="292" spans="1:13">
      <c r="A292" s="230"/>
      <c r="B292" s="230"/>
      <c r="C292" s="156"/>
      <c r="D292" s="124" t="s">
        <v>19</v>
      </c>
      <c r="E292" s="13">
        <v>0</v>
      </c>
      <c r="F292" s="13">
        <v>0</v>
      </c>
      <c r="G292" s="395">
        <v>0</v>
      </c>
      <c r="H292" s="401"/>
      <c r="I292" s="397"/>
      <c r="J292" s="397"/>
      <c r="K292" s="397"/>
      <c r="L292" s="156"/>
      <c r="M292" s="155"/>
    </row>
    <row r="293" spans="1:13">
      <c r="A293" s="230"/>
      <c r="B293" s="230"/>
      <c r="C293" s="156"/>
      <c r="D293" s="124" t="s">
        <v>20</v>
      </c>
      <c r="E293" s="13">
        <v>0</v>
      </c>
      <c r="F293" s="13">
        <v>0</v>
      </c>
      <c r="G293" s="395">
        <v>0</v>
      </c>
      <c r="H293" s="403"/>
      <c r="I293" s="398"/>
      <c r="J293" s="398"/>
      <c r="K293" s="398"/>
      <c r="L293" s="156"/>
      <c r="M293" s="161"/>
    </row>
    <row r="294" spans="1:13">
      <c r="A294" s="230" t="s">
        <v>397</v>
      </c>
      <c r="B294" s="230" t="s">
        <v>398</v>
      </c>
      <c r="C294" s="156" t="s">
        <v>244</v>
      </c>
      <c r="D294" s="124" t="s">
        <v>16</v>
      </c>
      <c r="E294" s="13">
        <f>SUM(E295:E298)</f>
        <v>713.44</v>
      </c>
      <c r="F294" s="13">
        <f>SUM(F295:F298)</f>
        <v>170.625</v>
      </c>
      <c r="G294" s="395">
        <f>F294/E294*100</f>
        <v>23.91581632653061</v>
      </c>
      <c r="H294" s="185"/>
      <c r="I294" s="185"/>
      <c r="J294" s="396"/>
      <c r="K294" s="185"/>
      <c r="L294" s="156"/>
      <c r="M294" s="154"/>
    </row>
    <row r="295" spans="1:13">
      <c r="A295" s="230"/>
      <c r="B295" s="230"/>
      <c r="C295" s="156"/>
      <c r="D295" s="124" t="s">
        <v>17</v>
      </c>
      <c r="E295" s="13">
        <v>0</v>
      </c>
      <c r="F295" s="13">
        <v>0</v>
      </c>
      <c r="G295" s="395">
        <v>0</v>
      </c>
      <c r="H295" s="186"/>
      <c r="I295" s="186"/>
      <c r="J295" s="397"/>
      <c r="K295" s="186"/>
      <c r="L295" s="156"/>
      <c r="M295" s="155"/>
    </row>
    <row r="296" spans="1:13">
      <c r="A296" s="230"/>
      <c r="B296" s="230"/>
      <c r="C296" s="156"/>
      <c r="D296" s="124" t="s">
        <v>18</v>
      </c>
      <c r="E296" s="13">
        <v>0</v>
      </c>
      <c r="F296" s="13">
        <v>0</v>
      </c>
      <c r="G296" s="395">
        <v>0</v>
      </c>
      <c r="H296" s="186"/>
      <c r="I296" s="186"/>
      <c r="J296" s="397"/>
      <c r="K296" s="186"/>
      <c r="L296" s="156"/>
      <c r="M296" s="155"/>
    </row>
    <row r="297" spans="1:13">
      <c r="A297" s="230"/>
      <c r="B297" s="230"/>
      <c r="C297" s="156"/>
      <c r="D297" s="124" t="s">
        <v>19</v>
      </c>
      <c r="E297" s="13">
        <f>E302+E307+E312+E317+E322</f>
        <v>713.44</v>
      </c>
      <c r="F297" s="13">
        <v>170.625</v>
      </c>
      <c r="G297" s="395">
        <f>F297/E297*100</f>
        <v>23.91581632653061</v>
      </c>
      <c r="H297" s="186"/>
      <c r="I297" s="186"/>
      <c r="J297" s="397"/>
      <c r="K297" s="186"/>
      <c r="L297" s="156"/>
      <c r="M297" s="155"/>
    </row>
    <row r="298" spans="1:13">
      <c r="A298" s="230"/>
      <c r="B298" s="230"/>
      <c r="C298" s="156"/>
      <c r="D298" s="124" t="s">
        <v>20</v>
      </c>
      <c r="E298" s="13">
        <v>0</v>
      </c>
      <c r="F298" s="13">
        <v>0</v>
      </c>
      <c r="G298" s="395">
        <v>0</v>
      </c>
      <c r="H298" s="187"/>
      <c r="I298" s="187"/>
      <c r="J298" s="398"/>
      <c r="K298" s="187"/>
      <c r="L298" s="156"/>
      <c r="M298" s="161"/>
    </row>
    <row r="299" spans="1:13">
      <c r="A299" s="230" t="s">
        <v>399</v>
      </c>
      <c r="B299" s="230" t="s">
        <v>400</v>
      </c>
      <c r="C299" s="156" t="s">
        <v>244</v>
      </c>
      <c r="D299" s="124" t="s">
        <v>16</v>
      </c>
      <c r="E299" s="13">
        <f>SUM(E300:E303)</f>
        <v>40</v>
      </c>
      <c r="F299" s="13">
        <f>SUM(F300:F303)</f>
        <v>20</v>
      </c>
      <c r="G299" s="395">
        <f>F299/E299*100</f>
        <v>50</v>
      </c>
      <c r="H299" s="442" t="s">
        <v>401</v>
      </c>
      <c r="I299" s="396">
        <v>15</v>
      </c>
      <c r="J299" s="396">
        <v>30</v>
      </c>
      <c r="K299" s="396">
        <f>J299/I299*100</f>
        <v>200</v>
      </c>
      <c r="L299" s="156" t="s">
        <v>402</v>
      </c>
      <c r="M299" s="154"/>
    </row>
    <row r="300" spans="1:13">
      <c r="A300" s="230"/>
      <c r="B300" s="230"/>
      <c r="C300" s="156"/>
      <c r="D300" s="124" t="s">
        <v>17</v>
      </c>
      <c r="E300" s="13">
        <v>0</v>
      </c>
      <c r="F300" s="13">
        <v>0</v>
      </c>
      <c r="G300" s="395">
        <v>0</v>
      </c>
      <c r="H300" s="448"/>
      <c r="I300" s="397"/>
      <c r="J300" s="397"/>
      <c r="K300" s="397"/>
      <c r="L300" s="156"/>
      <c r="M300" s="155"/>
    </row>
    <row r="301" spans="1:13">
      <c r="A301" s="230"/>
      <c r="B301" s="230"/>
      <c r="C301" s="156"/>
      <c r="D301" s="124" t="s">
        <v>18</v>
      </c>
      <c r="E301" s="13">
        <v>0</v>
      </c>
      <c r="F301" s="13">
        <v>0</v>
      </c>
      <c r="G301" s="395">
        <v>0</v>
      </c>
      <c r="H301" s="448"/>
      <c r="I301" s="397"/>
      <c r="J301" s="397"/>
      <c r="K301" s="397"/>
      <c r="L301" s="156"/>
      <c r="M301" s="155"/>
    </row>
    <row r="302" spans="1:13">
      <c r="A302" s="230"/>
      <c r="B302" s="230"/>
      <c r="C302" s="156"/>
      <c r="D302" s="124" t="s">
        <v>19</v>
      </c>
      <c r="E302" s="13">
        <v>40</v>
      </c>
      <c r="F302" s="13">
        <v>20</v>
      </c>
      <c r="G302" s="395">
        <f>F302/E302*100</f>
        <v>50</v>
      </c>
      <c r="H302" s="448"/>
      <c r="I302" s="397"/>
      <c r="J302" s="397"/>
      <c r="K302" s="397"/>
      <c r="L302" s="156"/>
      <c r="M302" s="155"/>
    </row>
    <row r="303" spans="1:13" ht="37.5" customHeight="1">
      <c r="A303" s="230"/>
      <c r="B303" s="230"/>
      <c r="C303" s="156"/>
      <c r="D303" s="124" t="s">
        <v>20</v>
      </c>
      <c r="E303" s="13">
        <v>0</v>
      </c>
      <c r="F303" s="13">
        <v>0</v>
      </c>
      <c r="G303" s="395">
        <v>0</v>
      </c>
      <c r="H303" s="445"/>
      <c r="I303" s="398"/>
      <c r="J303" s="398"/>
      <c r="K303" s="398"/>
      <c r="L303" s="156"/>
      <c r="M303" s="161"/>
    </row>
    <row r="304" spans="1:13" ht="15" customHeight="1">
      <c r="A304" s="230" t="s">
        <v>403</v>
      </c>
      <c r="B304" s="230" t="s">
        <v>404</v>
      </c>
      <c r="C304" s="156" t="s">
        <v>244</v>
      </c>
      <c r="D304" s="124" t="s">
        <v>16</v>
      </c>
      <c r="E304" s="13">
        <f>SUM(E305:E308)</f>
        <v>30</v>
      </c>
      <c r="F304" s="13">
        <f>SUM(F305:F308)</f>
        <v>0</v>
      </c>
      <c r="G304" s="395">
        <f>F304/E304*100</f>
        <v>0</v>
      </c>
      <c r="H304" s="399" t="s">
        <v>405</v>
      </c>
      <c r="I304" s="396">
        <v>50</v>
      </c>
      <c r="J304" s="396">
        <v>35</v>
      </c>
      <c r="K304" s="396">
        <f>J304/I304*100</f>
        <v>70</v>
      </c>
      <c r="L304" s="156"/>
      <c r="M304" s="154"/>
    </row>
    <row r="305" spans="1:13">
      <c r="A305" s="230"/>
      <c r="B305" s="230"/>
      <c r="C305" s="156"/>
      <c r="D305" s="124" t="s">
        <v>17</v>
      </c>
      <c r="E305" s="13">
        <v>0</v>
      </c>
      <c r="F305" s="13">
        <v>0</v>
      </c>
      <c r="G305" s="395">
        <v>0</v>
      </c>
      <c r="H305" s="401"/>
      <c r="I305" s="397"/>
      <c r="J305" s="397"/>
      <c r="K305" s="397"/>
      <c r="L305" s="156"/>
      <c r="M305" s="155"/>
    </row>
    <row r="306" spans="1:13">
      <c r="A306" s="230"/>
      <c r="B306" s="230"/>
      <c r="C306" s="156"/>
      <c r="D306" s="124" t="s">
        <v>18</v>
      </c>
      <c r="E306" s="13">
        <v>0</v>
      </c>
      <c r="F306" s="13">
        <v>0</v>
      </c>
      <c r="G306" s="395">
        <v>0</v>
      </c>
      <c r="H306" s="403"/>
      <c r="I306" s="398"/>
      <c r="J306" s="398"/>
      <c r="K306" s="398"/>
      <c r="L306" s="156"/>
      <c r="M306" s="155"/>
    </row>
    <row r="307" spans="1:13">
      <c r="A307" s="230"/>
      <c r="B307" s="230"/>
      <c r="C307" s="156"/>
      <c r="D307" s="124" t="s">
        <v>19</v>
      </c>
      <c r="E307" s="13">
        <v>30</v>
      </c>
      <c r="F307" s="13">
        <v>0</v>
      </c>
      <c r="G307" s="395">
        <f>F307/E307*100</f>
        <v>0</v>
      </c>
      <c r="H307" s="399" t="s">
        <v>406</v>
      </c>
      <c r="I307" s="396">
        <v>10</v>
      </c>
      <c r="J307" s="397">
        <v>40</v>
      </c>
      <c r="K307" s="397">
        <f>J307/I307*100</f>
        <v>400</v>
      </c>
      <c r="L307" s="156"/>
      <c r="M307" s="155"/>
    </row>
    <row r="308" spans="1:13" ht="21.75" customHeight="1">
      <c r="A308" s="230"/>
      <c r="B308" s="230"/>
      <c r="C308" s="156"/>
      <c r="D308" s="124" t="s">
        <v>20</v>
      </c>
      <c r="E308" s="13">
        <v>0</v>
      </c>
      <c r="F308" s="13">
        <v>0</v>
      </c>
      <c r="G308" s="395">
        <v>0</v>
      </c>
      <c r="H308" s="403"/>
      <c r="I308" s="398"/>
      <c r="J308" s="398"/>
      <c r="K308" s="398"/>
      <c r="L308" s="156"/>
      <c r="M308" s="161"/>
    </row>
    <row r="309" spans="1:13">
      <c r="A309" s="450" t="s">
        <v>407</v>
      </c>
      <c r="B309" s="450" t="s">
        <v>408</v>
      </c>
      <c r="C309" s="156" t="s">
        <v>244</v>
      </c>
      <c r="D309" s="59" t="s">
        <v>16</v>
      </c>
      <c r="E309" s="60">
        <f>SUM(E310:E313)</f>
        <v>30</v>
      </c>
      <c r="F309" s="60">
        <f>SUM(F310:F313)</f>
        <v>0</v>
      </c>
      <c r="G309" s="395">
        <f>F309/E309*100</f>
        <v>0</v>
      </c>
      <c r="H309" s="477" t="s">
        <v>409</v>
      </c>
      <c r="I309" s="478">
        <v>60</v>
      </c>
      <c r="J309" s="478">
        <v>50</v>
      </c>
      <c r="K309" s="479">
        <f>J309/I309*100</f>
        <v>83.333333333333343</v>
      </c>
      <c r="L309" s="450" t="s">
        <v>410</v>
      </c>
      <c r="M309" s="417"/>
    </row>
    <row r="310" spans="1:13">
      <c r="A310" s="450"/>
      <c r="B310" s="450"/>
      <c r="C310" s="156"/>
      <c r="D310" s="59" t="s">
        <v>17</v>
      </c>
      <c r="E310" s="60">
        <v>0</v>
      </c>
      <c r="F310" s="60">
        <v>0</v>
      </c>
      <c r="G310" s="395">
        <v>0</v>
      </c>
      <c r="H310" s="480"/>
      <c r="I310" s="481"/>
      <c r="J310" s="481"/>
      <c r="K310" s="482"/>
      <c r="L310" s="450"/>
      <c r="M310" s="419"/>
    </row>
    <row r="311" spans="1:13">
      <c r="A311" s="450"/>
      <c r="B311" s="450"/>
      <c r="C311" s="156"/>
      <c r="D311" s="59" t="s">
        <v>18</v>
      </c>
      <c r="E311" s="60">
        <v>0</v>
      </c>
      <c r="F311" s="60">
        <v>0</v>
      </c>
      <c r="G311" s="395">
        <v>0</v>
      </c>
      <c r="H311" s="480"/>
      <c r="I311" s="481"/>
      <c r="J311" s="481"/>
      <c r="K311" s="482"/>
      <c r="L311" s="450"/>
      <c r="M311" s="419"/>
    </row>
    <row r="312" spans="1:13">
      <c r="A312" s="450"/>
      <c r="B312" s="450"/>
      <c r="C312" s="156"/>
      <c r="D312" s="59" t="s">
        <v>19</v>
      </c>
      <c r="E312" s="60">
        <v>30</v>
      </c>
      <c r="F312" s="60">
        <v>0</v>
      </c>
      <c r="G312" s="395">
        <f>F312/E312*100</f>
        <v>0</v>
      </c>
      <c r="H312" s="480"/>
      <c r="I312" s="481"/>
      <c r="J312" s="481"/>
      <c r="K312" s="482"/>
      <c r="L312" s="450"/>
      <c r="M312" s="419"/>
    </row>
    <row r="313" spans="1:13">
      <c r="A313" s="450"/>
      <c r="B313" s="450"/>
      <c r="C313" s="156"/>
      <c r="D313" s="59" t="s">
        <v>20</v>
      </c>
      <c r="E313" s="60">
        <v>0</v>
      </c>
      <c r="F313" s="60">
        <v>0</v>
      </c>
      <c r="G313" s="395">
        <v>0</v>
      </c>
      <c r="H313" s="483"/>
      <c r="I313" s="484"/>
      <c r="J313" s="484"/>
      <c r="K313" s="485"/>
      <c r="L313" s="450"/>
      <c r="M313" s="421"/>
    </row>
    <row r="314" spans="1:13">
      <c r="A314" s="450" t="s">
        <v>411</v>
      </c>
      <c r="B314" s="450" t="s">
        <v>412</v>
      </c>
      <c r="C314" s="156" t="s">
        <v>244</v>
      </c>
      <c r="D314" s="59" t="s">
        <v>16</v>
      </c>
      <c r="E314" s="60">
        <f>SUM(E315:E318)</f>
        <v>5</v>
      </c>
      <c r="F314" s="60">
        <f>SUM(F315:F318)</f>
        <v>0</v>
      </c>
      <c r="G314" s="395">
        <f>F314/E314*100</f>
        <v>0</v>
      </c>
      <c r="H314" s="399" t="s">
        <v>413</v>
      </c>
      <c r="I314" s="396">
        <v>10</v>
      </c>
      <c r="J314" s="396">
        <v>7</v>
      </c>
      <c r="K314" s="396">
        <f>J314/I314*100</f>
        <v>70</v>
      </c>
      <c r="L314" s="156" t="s">
        <v>414</v>
      </c>
      <c r="M314" s="154"/>
    </row>
    <row r="315" spans="1:13">
      <c r="A315" s="450"/>
      <c r="B315" s="450"/>
      <c r="C315" s="156"/>
      <c r="D315" s="59" t="s">
        <v>17</v>
      </c>
      <c r="E315" s="60">
        <v>0</v>
      </c>
      <c r="F315" s="60">
        <v>0</v>
      </c>
      <c r="G315" s="395">
        <v>0</v>
      </c>
      <c r="H315" s="401"/>
      <c r="I315" s="397"/>
      <c r="J315" s="397"/>
      <c r="K315" s="397"/>
      <c r="L315" s="156"/>
      <c r="M315" s="155"/>
    </row>
    <row r="316" spans="1:13">
      <c r="A316" s="450"/>
      <c r="B316" s="450"/>
      <c r="C316" s="156"/>
      <c r="D316" s="59" t="s">
        <v>18</v>
      </c>
      <c r="E316" s="60">
        <v>0</v>
      </c>
      <c r="F316" s="60">
        <v>0</v>
      </c>
      <c r="G316" s="395">
        <v>0</v>
      </c>
      <c r="H316" s="401"/>
      <c r="I316" s="397"/>
      <c r="J316" s="397"/>
      <c r="K316" s="397"/>
      <c r="L316" s="156"/>
      <c r="M316" s="155"/>
    </row>
    <row r="317" spans="1:13">
      <c r="A317" s="450"/>
      <c r="B317" s="450"/>
      <c r="C317" s="156"/>
      <c r="D317" s="59" t="s">
        <v>19</v>
      </c>
      <c r="E317" s="60">
        <v>5</v>
      </c>
      <c r="F317" s="60">
        <v>0</v>
      </c>
      <c r="G317" s="395">
        <f>F317/E317*100</f>
        <v>0</v>
      </c>
      <c r="H317" s="401"/>
      <c r="I317" s="397"/>
      <c r="J317" s="397"/>
      <c r="K317" s="397"/>
      <c r="L317" s="156"/>
      <c r="M317" s="155"/>
    </row>
    <row r="318" spans="1:13" ht="28.5" customHeight="1">
      <c r="A318" s="450"/>
      <c r="B318" s="450"/>
      <c r="C318" s="156"/>
      <c r="D318" s="59" t="s">
        <v>20</v>
      </c>
      <c r="E318" s="60">
        <v>0</v>
      </c>
      <c r="F318" s="60">
        <v>0</v>
      </c>
      <c r="G318" s="395">
        <v>0</v>
      </c>
      <c r="H318" s="403"/>
      <c r="I318" s="398"/>
      <c r="J318" s="398"/>
      <c r="K318" s="398"/>
      <c r="L318" s="156"/>
      <c r="M318" s="161"/>
    </row>
    <row r="319" spans="1:13">
      <c r="A319" s="450" t="s">
        <v>415</v>
      </c>
      <c r="B319" s="450" t="s">
        <v>416</v>
      </c>
      <c r="C319" s="156" t="s">
        <v>244</v>
      </c>
      <c r="D319" s="59" t="s">
        <v>16</v>
      </c>
      <c r="E319" s="60">
        <f>SUM(E320:E323)</f>
        <v>608.44000000000005</v>
      </c>
      <c r="F319" s="60">
        <f>SUM(F320:F323)</f>
        <v>150.625</v>
      </c>
      <c r="G319" s="395">
        <f>F319/E319*100</f>
        <v>24.755933206232331</v>
      </c>
      <c r="H319" s="399" t="s">
        <v>413</v>
      </c>
      <c r="I319" s="396">
        <v>10</v>
      </c>
      <c r="J319" s="396">
        <v>20</v>
      </c>
      <c r="K319" s="396">
        <f>J319/I319*100</f>
        <v>200</v>
      </c>
      <c r="L319" s="156" t="s">
        <v>414</v>
      </c>
      <c r="M319" s="154"/>
    </row>
    <row r="320" spans="1:13">
      <c r="A320" s="450"/>
      <c r="B320" s="450"/>
      <c r="C320" s="156"/>
      <c r="D320" s="59" t="s">
        <v>17</v>
      </c>
      <c r="E320" s="60">
        <v>0</v>
      </c>
      <c r="F320" s="60">
        <v>0</v>
      </c>
      <c r="G320" s="395">
        <v>0</v>
      </c>
      <c r="H320" s="401"/>
      <c r="I320" s="397"/>
      <c r="J320" s="397"/>
      <c r="K320" s="397"/>
      <c r="L320" s="156"/>
      <c r="M320" s="155"/>
    </row>
    <row r="321" spans="1:13">
      <c r="A321" s="450"/>
      <c r="B321" s="450"/>
      <c r="C321" s="156"/>
      <c r="D321" s="59" t="s">
        <v>18</v>
      </c>
      <c r="E321" s="60">
        <v>0</v>
      </c>
      <c r="F321" s="60">
        <v>0</v>
      </c>
      <c r="G321" s="395">
        <v>0</v>
      </c>
      <c r="H321" s="401"/>
      <c r="I321" s="397"/>
      <c r="J321" s="397"/>
      <c r="K321" s="397"/>
      <c r="L321" s="156"/>
      <c r="M321" s="155"/>
    </row>
    <row r="322" spans="1:13">
      <c r="A322" s="450"/>
      <c r="B322" s="450"/>
      <c r="C322" s="156"/>
      <c r="D322" s="59" t="s">
        <v>19</v>
      </c>
      <c r="E322" s="60">
        <v>608.44000000000005</v>
      </c>
      <c r="F322" s="60">
        <v>150.625</v>
      </c>
      <c r="G322" s="395">
        <f>F322/E322*100</f>
        <v>24.755933206232331</v>
      </c>
      <c r="H322" s="401"/>
      <c r="I322" s="397"/>
      <c r="J322" s="397"/>
      <c r="K322" s="397"/>
      <c r="L322" s="156"/>
      <c r="M322" s="155"/>
    </row>
    <row r="323" spans="1:13" ht="28.5" customHeight="1">
      <c r="A323" s="450"/>
      <c r="B323" s="450"/>
      <c r="C323" s="156"/>
      <c r="D323" s="59" t="s">
        <v>20</v>
      </c>
      <c r="E323" s="60">
        <v>0</v>
      </c>
      <c r="F323" s="60">
        <v>0</v>
      </c>
      <c r="G323" s="395">
        <v>0</v>
      </c>
      <c r="H323" s="403"/>
      <c r="I323" s="398"/>
      <c r="J323" s="398"/>
      <c r="K323" s="398"/>
      <c r="L323" s="156"/>
      <c r="M323" s="161"/>
    </row>
    <row r="324" spans="1:13">
      <c r="A324" s="230" t="s">
        <v>417</v>
      </c>
      <c r="B324" s="230" t="s">
        <v>418</v>
      </c>
      <c r="C324" s="156" t="s">
        <v>244</v>
      </c>
      <c r="D324" s="59" t="s">
        <v>16</v>
      </c>
      <c r="E324" s="60">
        <f>SUM(E325:E328)</f>
        <v>0</v>
      </c>
      <c r="F324" s="60">
        <f>SUM(F325:F328)</f>
        <v>0</v>
      </c>
      <c r="G324" s="395">
        <v>0</v>
      </c>
      <c r="H324" s="185"/>
      <c r="I324" s="185"/>
      <c r="J324" s="396"/>
      <c r="K324" s="185"/>
      <c r="L324" s="156"/>
      <c r="M324" s="154"/>
    </row>
    <row r="325" spans="1:13">
      <c r="A325" s="230"/>
      <c r="B325" s="230"/>
      <c r="C325" s="156"/>
      <c r="D325" s="59" t="s">
        <v>17</v>
      </c>
      <c r="E325" s="60">
        <f>E330+E335+E340</f>
        <v>0</v>
      </c>
      <c r="F325" s="60">
        <f>F330+F335+F340</f>
        <v>0</v>
      </c>
      <c r="G325" s="395">
        <v>0</v>
      </c>
      <c r="H325" s="186"/>
      <c r="I325" s="186"/>
      <c r="J325" s="397"/>
      <c r="K325" s="186"/>
      <c r="L325" s="156"/>
      <c r="M325" s="155"/>
    </row>
    <row r="326" spans="1:13">
      <c r="A326" s="230"/>
      <c r="B326" s="230"/>
      <c r="C326" s="156"/>
      <c r="D326" s="59" t="s">
        <v>18</v>
      </c>
      <c r="E326" s="60">
        <v>0</v>
      </c>
      <c r="F326" s="60">
        <v>0</v>
      </c>
      <c r="G326" s="395">
        <v>0</v>
      </c>
      <c r="H326" s="186"/>
      <c r="I326" s="186"/>
      <c r="J326" s="397"/>
      <c r="K326" s="186"/>
      <c r="L326" s="156"/>
      <c r="M326" s="155"/>
    </row>
    <row r="327" spans="1:13">
      <c r="A327" s="230"/>
      <c r="B327" s="230"/>
      <c r="C327" s="156"/>
      <c r="D327" s="59" t="s">
        <v>19</v>
      </c>
      <c r="E327" s="60">
        <f>+E332+E337+E342</f>
        <v>0</v>
      </c>
      <c r="F327" s="60">
        <v>0</v>
      </c>
      <c r="G327" s="395">
        <v>0</v>
      </c>
      <c r="H327" s="186"/>
      <c r="I327" s="186"/>
      <c r="J327" s="397"/>
      <c r="K327" s="186"/>
      <c r="L327" s="156"/>
      <c r="M327" s="155"/>
    </row>
    <row r="328" spans="1:13">
      <c r="A328" s="230"/>
      <c r="B328" s="230"/>
      <c r="C328" s="156"/>
      <c r="D328" s="59" t="s">
        <v>20</v>
      </c>
      <c r="E328" s="60">
        <v>0</v>
      </c>
      <c r="F328" s="60">
        <v>0</v>
      </c>
      <c r="G328" s="395">
        <v>0</v>
      </c>
      <c r="H328" s="187"/>
      <c r="I328" s="187"/>
      <c r="J328" s="398"/>
      <c r="K328" s="187"/>
      <c r="L328" s="156"/>
      <c r="M328" s="161"/>
    </row>
    <row r="329" spans="1:13">
      <c r="A329" s="230" t="s">
        <v>419</v>
      </c>
      <c r="B329" s="230" t="s">
        <v>420</v>
      </c>
      <c r="C329" s="156" t="s">
        <v>244</v>
      </c>
      <c r="D329" s="59" t="s">
        <v>16</v>
      </c>
      <c r="E329" s="60">
        <f>SUM(E330:E333)</f>
        <v>0</v>
      </c>
      <c r="F329" s="60">
        <f>SUM(F330:F333)</f>
        <v>0</v>
      </c>
      <c r="G329" s="395">
        <v>0</v>
      </c>
      <c r="H329" s="486" t="s">
        <v>421</v>
      </c>
      <c r="I329" s="396">
        <v>2</v>
      </c>
      <c r="J329" s="396">
        <v>2695</v>
      </c>
      <c r="K329" s="396">
        <f>J329/I329*100</f>
        <v>134750</v>
      </c>
      <c r="L329" s="156" t="s">
        <v>422</v>
      </c>
      <c r="M329" s="154"/>
    </row>
    <row r="330" spans="1:13">
      <c r="A330" s="230"/>
      <c r="B330" s="230"/>
      <c r="C330" s="156"/>
      <c r="D330" s="59" t="s">
        <v>17</v>
      </c>
      <c r="E330" s="60">
        <v>0</v>
      </c>
      <c r="F330" s="60">
        <v>0</v>
      </c>
      <c r="G330" s="395">
        <v>0</v>
      </c>
      <c r="H330" s="487"/>
      <c r="I330" s="397"/>
      <c r="J330" s="397"/>
      <c r="K330" s="397"/>
      <c r="L330" s="156"/>
      <c r="M330" s="155"/>
    </row>
    <row r="331" spans="1:13">
      <c r="A331" s="230"/>
      <c r="B331" s="230"/>
      <c r="C331" s="156"/>
      <c r="D331" s="59" t="s">
        <v>18</v>
      </c>
      <c r="E331" s="60">
        <v>0</v>
      </c>
      <c r="F331" s="60">
        <v>0</v>
      </c>
      <c r="G331" s="395">
        <v>0</v>
      </c>
      <c r="H331" s="487"/>
      <c r="I331" s="397"/>
      <c r="J331" s="397"/>
      <c r="K331" s="397"/>
      <c r="L331" s="156"/>
      <c r="M331" s="155"/>
    </row>
    <row r="332" spans="1:13">
      <c r="A332" s="230"/>
      <c r="B332" s="230"/>
      <c r="C332" s="156"/>
      <c r="D332" s="59" t="s">
        <v>19</v>
      </c>
      <c r="E332" s="60">
        <v>0</v>
      </c>
      <c r="F332" s="60">
        <v>0</v>
      </c>
      <c r="G332" s="395">
        <v>0</v>
      </c>
      <c r="H332" s="487"/>
      <c r="I332" s="397"/>
      <c r="J332" s="397"/>
      <c r="K332" s="397"/>
      <c r="L332" s="156"/>
      <c r="M332" s="155"/>
    </row>
    <row r="333" spans="1:13">
      <c r="A333" s="230"/>
      <c r="B333" s="230"/>
      <c r="C333" s="156"/>
      <c r="D333" s="59" t="s">
        <v>20</v>
      </c>
      <c r="E333" s="60">
        <v>0</v>
      </c>
      <c r="F333" s="60">
        <v>0</v>
      </c>
      <c r="G333" s="395">
        <v>0</v>
      </c>
      <c r="H333" s="488"/>
      <c r="I333" s="398"/>
      <c r="J333" s="398"/>
      <c r="K333" s="398"/>
      <c r="L333" s="156"/>
      <c r="M333" s="161"/>
    </row>
    <row r="334" spans="1:13">
      <c r="A334" s="230" t="s">
        <v>423</v>
      </c>
      <c r="B334" s="230" t="s">
        <v>424</v>
      </c>
      <c r="C334" s="156" t="s">
        <v>244</v>
      </c>
      <c r="D334" s="59" t="s">
        <v>16</v>
      </c>
      <c r="E334" s="60">
        <f>SUM(E335:E338)</f>
        <v>0</v>
      </c>
      <c r="F334" s="60">
        <f>SUM(F335:F338)</f>
        <v>0</v>
      </c>
      <c r="G334" s="395">
        <v>0</v>
      </c>
      <c r="H334" s="489" t="s">
        <v>425</v>
      </c>
      <c r="I334" s="396">
        <v>20000</v>
      </c>
      <c r="J334" s="396">
        <v>8357</v>
      </c>
      <c r="K334" s="396">
        <f>J334/I334*100</f>
        <v>41.784999999999997</v>
      </c>
      <c r="L334" s="156" t="s">
        <v>422</v>
      </c>
      <c r="M334" s="154"/>
    </row>
    <row r="335" spans="1:13">
      <c r="A335" s="230"/>
      <c r="B335" s="230"/>
      <c r="C335" s="156"/>
      <c r="D335" s="59" t="s">
        <v>17</v>
      </c>
      <c r="E335" s="60">
        <v>0</v>
      </c>
      <c r="F335" s="60">
        <v>0</v>
      </c>
      <c r="G335" s="395">
        <v>0</v>
      </c>
      <c r="H335" s="490"/>
      <c r="I335" s="397"/>
      <c r="J335" s="397"/>
      <c r="K335" s="397"/>
      <c r="L335" s="156"/>
      <c r="M335" s="155"/>
    </row>
    <row r="336" spans="1:13">
      <c r="A336" s="230"/>
      <c r="B336" s="230"/>
      <c r="C336" s="156"/>
      <c r="D336" s="59" t="s">
        <v>18</v>
      </c>
      <c r="E336" s="60">
        <v>0</v>
      </c>
      <c r="F336" s="60">
        <v>0</v>
      </c>
      <c r="G336" s="395">
        <v>0</v>
      </c>
      <c r="H336" s="490"/>
      <c r="I336" s="397"/>
      <c r="J336" s="397"/>
      <c r="K336" s="397"/>
      <c r="L336" s="156"/>
      <c r="M336" s="155"/>
    </row>
    <row r="337" spans="1:13">
      <c r="A337" s="230"/>
      <c r="B337" s="230"/>
      <c r="C337" s="156"/>
      <c r="D337" s="59" t="s">
        <v>19</v>
      </c>
      <c r="E337" s="60">
        <v>0</v>
      </c>
      <c r="F337" s="60">
        <v>0</v>
      </c>
      <c r="G337" s="395">
        <v>0</v>
      </c>
      <c r="H337" s="490"/>
      <c r="I337" s="397"/>
      <c r="J337" s="397"/>
      <c r="K337" s="397"/>
      <c r="L337" s="156"/>
      <c r="M337" s="155"/>
    </row>
    <row r="338" spans="1:13">
      <c r="A338" s="230"/>
      <c r="B338" s="230"/>
      <c r="C338" s="156"/>
      <c r="D338" s="59" t="s">
        <v>20</v>
      </c>
      <c r="E338" s="60">
        <v>0</v>
      </c>
      <c r="F338" s="60">
        <v>0</v>
      </c>
      <c r="G338" s="395">
        <v>0</v>
      </c>
      <c r="H338" s="491"/>
      <c r="I338" s="398"/>
      <c r="J338" s="398"/>
      <c r="K338" s="398"/>
      <c r="L338" s="156"/>
      <c r="M338" s="161"/>
    </row>
    <row r="339" spans="1:13" ht="15" customHeight="1">
      <c r="A339" s="230" t="s">
        <v>426</v>
      </c>
      <c r="B339" s="230" t="s">
        <v>427</v>
      </c>
      <c r="C339" s="156" t="s">
        <v>244</v>
      </c>
      <c r="D339" s="59" t="s">
        <v>16</v>
      </c>
      <c r="E339" s="60">
        <f>SUM(E340:E343)</f>
        <v>0</v>
      </c>
      <c r="F339" s="60">
        <f>SUM(F340:F343)</f>
        <v>0</v>
      </c>
      <c r="G339" s="395">
        <v>0</v>
      </c>
      <c r="H339" s="399" t="s">
        <v>428</v>
      </c>
      <c r="I339" s="185"/>
      <c r="J339" s="396">
        <v>76743</v>
      </c>
      <c r="K339" s="185"/>
      <c r="L339" s="156" t="s">
        <v>422</v>
      </c>
      <c r="M339" s="154"/>
    </row>
    <row r="340" spans="1:13">
      <c r="A340" s="230"/>
      <c r="B340" s="230"/>
      <c r="C340" s="156"/>
      <c r="D340" s="59" t="s">
        <v>17</v>
      </c>
      <c r="E340" s="60">
        <v>0</v>
      </c>
      <c r="F340" s="60">
        <v>0</v>
      </c>
      <c r="G340" s="395">
        <v>0</v>
      </c>
      <c r="H340" s="401"/>
      <c r="I340" s="186"/>
      <c r="J340" s="397"/>
      <c r="K340" s="186"/>
      <c r="L340" s="156"/>
      <c r="M340" s="155"/>
    </row>
    <row r="341" spans="1:13">
      <c r="A341" s="230"/>
      <c r="B341" s="230"/>
      <c r="C341" s="156"/>
      <c r="D341" s="59" t="s">
        <v>18</v>
      </c>
      <c r="E341" s="60">
        <v>0</v>
      </c>
      <c r="F341" s="60">
        <v>0</v>
      </c>
      <c r="G341" s="395">
        <v>0</v>
      </c>
      <c r="H341" s="401"/>
      <c r="I341" s="186"/>
      <c r="J341" s="397"/>
      <c r="K341" s="186"/>
      <c r="L341" s="156"/>
      <c r="M341" s="155"/>
    </row>
    <row r="342" spans="1:13">
      <c r="A342" s="230"/>
      <c r="B342" s="230"/>
      <c r="C342" s="156"/>
      <c r="D342" s="59" t="s">
        <v>19</v>
      </c>
      <c r="E342" s="60">
        <v>0</v>
      </c>
      <c r="F342" s="60">
        <v>0</v>
      </c>
      <c r="G342" s="395">
        <v>0</v>
      </c>
      <c r="H342" s="401"/>
      <c r="I342" s="186"/>
      <c r="J342" s="397"/>
      <c r="K342" s="186"/>
      <c r="L342" s="156"/>
      <c r="M342" s="155"/>
    </row>
    <row r="343" spans="1:13">
      <c r="A343" s="230"/>
      <c r="B343" s="230"/>
      <c r="C343" s="156"/>
      <c r="D343" s="59" t="s">
        <v>20</v>
      </c>
      <c r="E343" s="60">
        <v>0</v>
      </c>
      <c r="F343" s="60">
        <v>0</v>
      </c>
      <c r="G343" s="395">
        <v>0</v>
      </c>
      <c r="H343" s="403"/>
      <c r="I343" s="187"/>
      <c r="J343" s="398"/>
      <c r="K343" s="187"/>
      <c r="L343" s="156"/>
      <c r="M343" s="161"/>
    </row>
    <row r="344" spans="1:13" ht="15" customHeight="1">
      <c r="A344" s="230" t="s">
        <v>429</v>
      </c>
      <c r="B344" s="230" t="s">
        <v>430</v>
      </c>
      <c r="C344" s="156" t="s">
        <v>244</v>
      </c>
      <c r="D344" s="59" t="s">
        <v>16</v>
      </c>
      <c r="E344" s="60">
        <f>SUM(E345:E348)</f>
        <v>0</v>
      </c>
      <c r="F344" s="60">
        <f>SUM(F345:F348)</f>
        <v>0</v>
      </c>
      <c r="G344" s="395">
        <v>0</v>
      </c>
      <c r="H344" s="399" t="s">
        <v>428</v>
      </c>
      <c r="I344" s="185"/>
      <c r="J344" s="396">
        <v>58</v>
      </c>
      <c r="K344" s="185"/>
      <c r="L344" s="156" t="s">
        <v>431</v>
      </c>
      <c r="M344" s="154"/>
    </row>
    <row r="345" spans="1:13">
      <c r="A345" s="230"/>
      <c r="B345" s="230"/>
      <c r="C345" s="156"/>
      <c r="D345" s="59" t="s">
        <v>17</v>
      </c>
      <c r="E345" s="60">
        <v>0</v>
      </c>
      <c r="F345" s="60">
        <v>0</v>
      </c>
      <c r="G345" s="395">
        <v>0</v>
      </c>
      <c r="H345" s="401"/>
      <c r="I345" s="186"/>
      <c r="J345" s="397"/>
      <c r="K345" s="186"/>
      <c r="L345" s="156"/>
      <c r="M345" s="155"/>
    </row>
    <row r="346" spans="1:13">
      <c r="A346" s="230"/>
      <c r="B346" s="230"/>
      <c r="C346" s="156"/>
      <c r="D346" s="59" t="s">
        <v>18</v>
      </c>
      <c r="E346" s="60">
        <v>0</v>
      </c>
      <c r="F346" s="60">
        <v>0</v>
      </c>
      <c r="G346" s="395">
        <v>0</v>
      </c>
      <c r="H346" s="401"/>
      <c r="I346" s="186"/>
      <c r="J346" s="397"/>
      <c r="K346" s="186"/>
      <c r="L346" s="156"/>
      <c r="M346" s="155"/>
    </row>
    <row r="347" spans="1:13">
      <c r="A347" s="230"/>
      <c r="B347" s="230"/>
      <c r="C347" s="156"/>
      <c r="D347" s="59" t="s">
        <v>19</v>
      </c>
      <c r="E347" s="60">
        <v>0</v>
      </c>
      <c r="F347" s="60">
        <v>0</v>
      </c>
      <c r="G347" s="395">
        <v>0</v>
      </c>
      <c r="H347" s="401"/>
      <c r="I347" s="186"/>
      <c r="J347" s="397"/>
      <c r="K347" s="186"/>
      <c r="L347" s="156"/>
      <c r="M347" s="155"/>
    </row>
    <row r="348" spans="1:13">
      <c r="A348" s="230"/>
      <c r="B348" s="230"/>
      <c r="C348" s="156"/>
      <c r="D348" s="59" t="s">
        <v>20</v>
      </c>
      <c r="E348" s="60">
        <v>0</v>
      </c>
      <c r="F348" s="60">
        <v>0</v>
      </c>
      <c r="G348" s="395">
        <v>0</v>
      </c>
      <c r="H348" s="403"/>
      <c r="I348" s="187"/>
      <c r="J348" s="398"/>
      <c r="K348" s="187"/>
      <c r="L348" s="156"/>
      <c r="M348" s="161"/>
    </row>
    <row r="349" spans="1:13">
      <c r="A349" s="230" t="s">
        <v>154</v>
      </c>
      <c r="B349" s="492" t="s">
        <v>432</v>
      </c>
      <c r="C349" s="156" t="s">
        <v>244</v>
      </c>
      <c r="D349" s="59" t="s">
        <v>16</v>
      </c>
      <c r="E349" s="39">
        <f>SUM(E350:E353)</f>
        <v>5875.3600000000006</v>
      </c>
      <c r="F349" s="39">
        <f>SUM(F350:F353)-0.01</f>
        <v>1415.7529999999999</v>
      </c>
      <c r="G349" s="395">
        <f>F349/E349*100</f>
        <v>24.096446856022435</v>
      </c>
      <c r="H349" s="185"/>
      <c r="I349" s="185"/>
      <c r="J349" s="396"/>
      <c r="K349" s="185"/>
      <c r="L349" s="156"/>
      <c r="M349" s="154"/>
    </row>
    <row r="350" spans="1:13">
      <c r="A350" s="230"/>
      <c r="B350" s="492"/>
      <c r="C350" s="156"/>
      <c r="D350" s="59" t="s">
        <v>17</v>
      </c>
      <c r="E350" s="39">
        <f>E355+E360+E365+E370+E375+E380+E385+E390</f>
        <v>0</v>
      </c>
      <c r="F350" s="39">
        <f>F355+F360+F365+F370+F375+F380+F385+F390</f>
        <v>0</v>
      </c>
      <c r="G350" s="395">
        <v>0</v>
      </c>
      <c r="H350" s="186"/>
      <c r="I350" s="186"/>
      <c r="J350" s="397"/>
      <c r="K350" s="186"/>
      <c r="L350" s="156"/>
      <c r="M350" s="155"/>
    </row>
    <row r="351" spans="1:13">
      <c r="A351" s="230"/>
      <c r="B351" s="492"/>
      <c r="C351" s="156"/>
      <c r="D351" s="59" t="s">
        <v>18</v>
      </c>
      <c r="E351" s="39">
        <v>0</v>
      </c>
      <c r="F351" s="39">
        <v>0</v>
      </c>
      <c r="G351" s="395">
        <v>0</v>
      </c>
      <c r="H351" s="186"/>
      <c r="I351" s="186"/>
      <c r="J351" s="397"/>
      <c r="K351" s="186"/>
      <c r="L351" s="156"/>
      <c r="M351" s="155"/>
    </row>
    <row r="352" spans="1:13">
      <c r="A352" s="230"/>
      <c r="B352" s="492"/>
      <c r="C352" s="156"/>
      <c r="D352" s="59" t="s">
        <v>19</v>
      </c>
      <c r="E352" s="39">
        <f>E357+E362+E367+E372+E377+E382+E387+E392</f>
        <v>5875.3600000000006</v>
      </c>
      <c r="F352" s="39">
        <f>F357+F362+F367+F372+F377+F382+F387+F392</f>
        <v>1415.7629999999999</v>
      </c>
      <c r="G352" s="395">
        <f>F352/E352*100</f>
        <v>24.096617058358973</v>
      </c>
      <c r="H352" s="186"/>
      <c r="I352" s="186"/>
      <c r="J352" s="397"/>
      <c r="K352" s="186"/>
      <c r="L352" s="156"/>
      <c r="M352" s="155"/>
    </row>
    <row r="353" spans="1:13">
      <c r="A353" s="230"/>
      <c r="B353" s="492"/>
      <c r="C353" s="156"/>
      <c r="D353" s="59" t="s">
        <v>20</v>
      </c>
      <c r="E353" s="39">
        <v>0</v>
      </c>
      <c r="F353" s="39">
        <v>0</v>
      </c>
      <c r="G353" s="395">
        <v>0</v>
      </c>
      <c r="H353" s="187"/>
      <c r="I353" s="187"/>
      <c r="J353" s="398"/>
      <c r="K353" s="187"/>
      <c r="L353" s="156"/>
      <c r="M353" s="161"/>
    </row>
    <row r="354" spans="1:13">
      <c r="A354" s="230" t="s">
        <v>433</v>
      </c>
      <c r="B354" s="230" t="s">
        <v>434</v>
      </c>
      <c r="C354" s="156" t="s">
        <v>244</v>
      </c>
      <c r="D354" s="59" t="s">
        <v>16</v>
      </c>
      <c r="E354" s="60">
        <f>SUM(E355:E358)</f>
        <v>130</v>
      </c>
      <c r="F354" s="60">
        <f>SUM(F355:F358)</f>
        <v>65</v>
      </c>
      <c r="G354" s="395">
        <f>F354/E354*100</f>
        <v>50</v>
      </c>
      <c r="H354" s="399" t="s">
        <v>435</v>
      </c>
      <c r="I354" s="396">
        <v>70</v>
      </c>
      <c r="J354" s="396">
        <v>94</v>
      </c>
      <c r="K354" s="185"/>
      <c r="L354" s="156"/>
      <c r="M354" s="154"/>
    </row>
    <row r="355" spans="1:13">
      <c r="A355" s="230"/>
      <c r="B355" s="230"/>
      <c r="C355" s="156"/>
      <c r="D355" s="59" t="s">
        <v>17</v>
      </c>
      <c r="E355" s="60">
        <v>0</v>
      </c>
      <c r="F355" s="60">
        <v>0</v>
      </c>
      <c r="G355" s="395">
        <v>0</v>
      </c>
      <c r="H355" s="401"/>
      <c r="I355" s="397"/>
      <c r="J355" s="397"/>
      <c r="K355" s="186"/>
      <c r="L355" s="156"/>
      <c r="M355" s="155"/>
    </row>
    <row r="356" spans="1:13">
      <c r="A356" s="230"/>
      <c r="B356" s="230"/>
      <c r="C356" s="156"/>
      <c r="D356" s="59" t="s">
        <v>18</v>
      </c>
      <c r="E356" s="60">
        <v>0</v>
      </c>
      <c r="F356" s="60">
        <v>0</v>
      </c>
      <c r="G356" s="395">
        <v>0</v>
      </c>
      <c r="H356" s="401"/>
      <c r="I356" s="397"/>
      <c r="J356" s="397"/>
      <c r="K356" s="186"/>
      <c r="L356" s="156"/>
      <c r="M356" s="155"/>
    </row>
    <row r="357" spans="1:13">
      <c r="A357" s="230"/>
      <c r="B357" s="230"/>
      <c r="C357" s="156"/>
      <c r="D357" s="59" t="s">
        <v>19</v>
      </c>
      <c r="E357" s="60">
        <v>130</v>
      </c>
      <c r="F357" s="60">
        <v>65</v>
      </c>
      <c r="G357" s="395">
        <f>F357/E357*100</f>
        <v>50</v>
      </c>
      <c r="H357" s="401"/>
      <c r="I357" s="397"/>
      <c r="J357" s="397"/>
      <c r="K357" s="186"/>
      <c r="L357" s="156"/>
      <c r="M357" s="155"/>
    </row>
    <row r="358" spans="1:13">
      <c r="A358" s="230"/>
      <c r="B358" s="230"/>
      <c r="C358" s="156"/>
      <c r="D358" s="59" t="s">
        <v>20</v>
      </c>
      <c r="E358" s="60">
        <v>0</v>
      </c>
      <c r="F358" s="60">
        <v>0</v>
      </c>
      <c r="G358" s="395">
        <v>0</v>
      </c>
      <c r="H358" s="403"/>
      <c r="I358" s="398"/>
      <c r="J358" s="398"/>
      <c r="K358" s="187"/>
      <c r="L358" s="156"/>
      <c r="M358" s="161"/>
    </row>
    <row r="359" spans="1:13">
      <c r="A359" s="230" t="s">
        <v>436</v>
      </c>
      <c r="B359" s="230" t="s">
        <v>437</v>
      </c>
      <c r="C359" s="156" t="s">
        <v>244</v>
      </c>
      <c r="D359" s="59" t="s">
        <v>16</v>
      </c>
      <c r="E359" s="60">
        <f>SUM(E360:E363)</f>
        <v>0</v>
      </c>
      <c r="F359" s="60">
        <f>SUM(F360:F363)</f>
        <v>0</v>
      </c>
      <c r="G359" s="395">
        <v>0</v>
      </c>
      <c r="H359" s="399" t="s">
        <v>438</v>
      </c>
      <c r="I359" s="185"/>
      <c r="J359" s="493">
        <v>0.373</v>
      </c>
      <c r="K359" s="185"/>
      <c r="L359" s="156"/>
      <c r="M359" s="154"/>
    </row>
    <row r="360" spans="1:13">
      <c r="A360" s="230"/>
      <c r="B360" s="230"/>
      <c r="C360" s="156"/>
      <c r="D360" s="59" t="s">
        <v>17</v>
      </c>
      <c r="E360" s="60">
        <v>0</v>
      </c>
      <c r="F360" s="60">
        <v>0</v>
      </c>
      <c r="G360" s="395">
        <v>0</v>
      </c>
      <c r="H360" s="401"/>
      <c r="I360" s="186"/>
      <c r="J360" s="397"/>
      <c r="K360" s="186"/>
      <c r="L360" s="156"/>
      <c r="M360" s="155"/>
    </row>
    <row r="361" spans="1:13">
      <c r="A361" s="230"/>
      <c r="B361" s="230"/>
      <c r="C361" s="156"/>
      <c r="D361" s="59" t="s">
        <v>18</v>
      </c>
      <c r="E361" s="60">
        <v>0</v>
      </c>
      <c r="F361" s="60">
        <v>0</v>
      </c>
      <c r="G361" s="395">
        <v>0</v>
      </c>
      <c r="H361" s="401"/>
      <c r="I361" s="186"/>
      <c r="J361" s="397"/>
      <c r="K361" s="186"/>
      <c r="L361" s="156"/>
      <c r="M361" s="155"/>
    </row>
    <row r="362" spans="1:13">
      <c r="A362" s="230"/>
      <c r="B362" s="230"/>
      <c r="C362" s="156"/>
      <c r="D362" s="59" t="s">
        <v>19</v>
      </c>
      <c r="E362" s="60">
        <v>0</v>
      </c>
      <c r="F362" s="60">
        <v>0</v>
      </c>
      <c r="G362" s="395">
        <v>0</v>
      </c>
      <c r="H362" s="401"/>
      <c r="I362" s="186"/>
      <c r="J362" s="397"/>
      <c r="K362" s="186"/>
      <c r="L362" s="156"/>
      <c r="M362" s="155"/>
    </row>
    <row r="363" spans="1:13">
      <c r="A363" s="230"/>
      <c r="B363" s="230"/>
      <c r="C363" s="156"/>
      <c r="D363" s="59" t="s">
        <v>20</v>
      </c>
      <c r="E363" s="60">
        <v>0</v>
      </c>
      <c r="F363" s="60">
        <v>0</v>
      </c>
      <c r="G363" s="395">
        <v>0</v>
      </c>
      <c r="H363" s="403"/>
      <c r="I363" s="187"/>
      <c r="J363" s="398"/>
      <c r="K363" s="187"/>
      <c r="L363" s="156"/>
      <c r="M363" s="161"/>
    </row>
    <row r="364" spans="1:13">
      <c r="A364" s="230" t="s">
        <v>439</v>
      </c>
      <c r="B364" s="230" t="s">
        <v>440</v>
      </c>
      <c r="C364" s="156" t="s">
        <v>244</v>
      </c>
      <c r="D364" s="59" t="s">
        <v>16</v>
      </c>
      <c r="E364" s="60">
        <f>SUM(E365:E368)</f>
        <v>130</v>
      </c>
      <c r="F364" s="60">
        <f>SUM(F365:F368)</f>
        <v>67.5</v>
      </c>
      <c r="G364" s="395">
        <f>F364/E364*100</f>
        <v>51.923076923076927</v>
      </c>
      <c r="H364" s="399" t="s">
        <v>441</v>
      </c>
      <c r="I364" s="396">
        <v>100</v>
      </c>
      <c r="J364" s="396">
        <v>100</v>
      </c>
      <c r="K364" s="396">
        <f>J364/I364*100</f>
        <v>100</v>
      </c>
      <c r="L364" s="156"/>
      <c r="M364" s="154"/>
    </row>
    <row r="365" spans="1:13">
      <c r="A365" s="230"/>
      <c r="B365" s="230"/>
      <c r="C365" s="156"/>
      <c r="D365" s="59" t="s">
        <v>17</v>
      </c>
      <c r="E365" s="60">
        <v>0</v>
      </c>
      <c r="F365" s="60">
        <v>0</v>
      </c>
      <c r="G365" s="395">
        <v>0</v>
      </c>
      <c r="H365" s="401"/>
      <c r="I365" s="397"/>
      <c r="J365" s="397"/>
      <c r="K365" s="397"/>
      <c r="L365" s="156"/>
      <c r="M365" s="155"/>
    </row>
    <row r="366" spans="1:13">
      <c r="A366" s="230"/>
      <c r="B366" s="230"/>
      <c r="C366" s="156"/>
      <c r="D366" s="59" t="s">
        <v>18</v>
      </c>
      <c r="E366" s="60">
        <v>0</v>
      </c>
      <c r="F366" s="60">
        <v>0</v>
      </c>
      <c r="G366" s="395">
        <v>0</v>
      </c>
      <c r="H366" s="401"/>
      <c r="I366" s="397"/>
      <c r="J366" s="397"/>
      <c r="K366" s="397"/>
      <c r="L366" s="156"/>
      <c r="M366" s="155"/>
    </row>
    <row r="367" spans="1:13">
      <c r="A367" s="230"/>
      <c r="B367" s="230"/>
      <c r="C367" s="156"/>
      <c r="D367" s="59" t="s">
        <v>19</v>
      </c>
      <c r="E367" s="60">
        <v>130</v>
      </c>
      <c r="F367" s="60">
        <v>67.5</v>
      </c>
      <c r="G367" s="395">
        <v>0</v>
      </c>
      <c r="H367" s="401"/>
      <c r="I367" s="397"/>
      <c r="J367" s="397"/>
      <c r="K367" s="397"/>
      <c r="L367" s="156"/>
      <c r="M367" s="155"/>
    </row>
    <row r="368" spans="1:13">
      <c r="A368" s="230"/>
      <c r="B368" s="230"/>
      <c r="C368" s="156"/>
      <c r="D368" s="59" t="s">
        <v>20</v>
      </c>
      <c r="E368" s="60">
        <v>0</v>
      </c>
      <c r="F368" s="60">
        <v>0</v>
      </c>
      <c r="G368" s="395">
        <v>0</v>
      </c>
      <c r="H368" s="403"/>
      <c r="I368" s="398"/>
      <c r="J368" s="398"/>
      <c r="K368" s="398"/>
      <c r="L368" s="156"/>
      <c r="M368" s="161"/>
    </row>
    <row r="369" spans="1:13" ht="15" customHeight="1">
      <c r="A369" s="230" t="s">
        <v>442</v>
      </c>
      <c r="B369" s="230" t="s">
        <v>443</v>
      </c>
      <c r="C369" s="156" t="s">
        <v>244</v>
      </c>
      <c r="D369" s="59" t="s">
        <v>16</v>
      </c>
      <c r="E369" s="60">
        <f>SUM(E370:E373)</f>
        <v>0</v>
      </c>
      <c r="F369" s="60">
        <f>SUM(F370:F373)</f>
        <v>0</v>
      </c>
      <c r="G369" s="395">
        <v>0</v>
      </c>
      <c r="H369" s="399" t="s">
        <v>444</v>
      </c>
      <c r="I369" s="396">
        <v>25</v>
      </c>
      <c r="J369" s="396">
        <v>21</v>
      </c>
      <c r="K369" s="396">
        <f>J369/I369*100</f>
        <v>84</v>
      </c>
      <c r="L369" s="156"/>
      <c r="M369" s="154"/>
    </row>
    <row r="370" spans="1:13">
      <c r="A370" s="230"/>
      <c r="B370" s="230"/>
      <c r="C370" s="156"/>
      <c r="D370" s="59" t="s">
        <v>17</v>
      </c>
      <c r="E370" s="60">
        <v>0</v>
      </c>
      <c r="F370" s="60">
        <v>0</v>
      </c>
      <c r="G370" s="395">
        <v>0</v>
      </c>
      <c r="H370" s="401"/>
      <c r="I370" s="397"/>
      <c r="J370" s="397"/>
      <c r="K370" s="397"/>
      <c r="L370" s="156"/>
      <c r="M370" s="155"/>
    </row>
    <row r="371" spans="1:13">
      <c r="A371" s="230"/>
      <c r="B371" s="230"/>
      <c r="C371" s="156"/>
      <c r="D371" s="59" t="s">
        <v>18</v>
      </c>
      <c r="E371" s="60">
        <v>0</v>
      </c>
      <c r="F371" s="60">
        <v>0</v>
      </c>
      <c r="G371" s="395">
        <v>0</v>
      </c>
      <c r="H371" s="401"/>
      <c r="I371" s="397"/>
      <c r="J371" s="397"/>
      <c r="K371" s="397"/>
      <c r="L371" s="156"/>
      <c r="M371" s="155"/>
    </row>
    <row r="372" spans="1:13">
      <c r="A372" s="230"/>
      <c r="B372" s="230"/>
      <c r="C372" s="156"/>
      <c r="D372" s="59" t="s">
        <v>19</v>
      </c>
      <c r="E372" s="60">
        <v>0</v>
      </c>
      <c r="F372" s="60">
        <v>0</v>
      </c>
      <c r="G372" s="395">
        <v>0</v>
      </c>
      <c r="H372" s="401"/>
      <c r="I372" s="397"/>
      <c r="J372" s="397"/>
      <c r="K372" s="397"/>
      <c r="L372" s="156"/>
      <c r="M372" s="155"/>
    </row>
    <row r="373" spans="1:13" ht="18.75" customHeight="1">
      <c r="A373" s="230"/>
      <c r="B373" s="230"/>
      <c r="C373" s="156"/>
      <c r="D373" s="59" t="s">
        <v>20</v>
      </c>
      <c r="E373" s="60">
        <v>0</v>
      </c>
      <c r="F373" s="60">
        <v>0</v>
      </c>
      <c r="G373" s="395">
        <v>0</v>
      </c>
      <c r="H373" s="403"/>
      <c r="I373" s="398"/>
      <c r="J373" s="398"/>
      <c r="K373" s="398"/>
      <c r="L373" s="156"/>
      <c r="M373" s="161"/>
    </row>
    <row r="374" spans="1:13" ht="15" customHeight="1">
      <c r="A374" s="230" t="s">
        <v>445</v>
      </c>
      <c r="B374" s="230" t="s">
        <v>446</v>
      </c>
      <c r="C374" s="156" t="s">
        <v>244</v>
      </c>
      <c r="D374" s="59" t="s">
        <v>16</v>
      </c>
      <c r="E374" s="60">
        <f>SUM(E375:E378)</f>
        <v>2615.36</v>
      </c>
      <c r="F374" s="60">
        <f>SUM(F375:F378)</f>
        <v>1283.2629999999999</v>
      </c>
      <c r="G374" s="395">
        <f>F374/E374*100</f>
        <v>49.06640003670622</v>
      </c>
      <c r="H374" s="399" t="s">
        <v>441</v>
      </c>
      <c r="I374" s="396">
        <v>100</v>
      </c>
      <c r="J374" s="396">
        <v>100</v>
      </c>
      <c r="K374" s="396">
        <f>J374/I374*100</f>
        <v>100</v>
      </c>
      <c r="L374" s="156" t="s">
        <v>288</v>
      </c>
      <c r="M374" s="154"/>
    </row>
    <row r="375" spans="1:13">
      <c r="A375" s="230"/>
      <c r="B375" s="230"/>
      <c r="C375" s="156"/>
      <c r="D375" s="59" t="s">
        <v>17</v>
      </c>
      <c r="E375" s="60">
        <v>0</v>
      </c>
      <c r="F375" s="60">
        <v>0</v>
      </c>
      <c r="G375" s="395">
        <v>0</v>
      </c>
      <c r="H375" s="401"/>
      <c r="I375" s="397"/>
      <c r="J375" s="397"/>
      <c r="K375" s="397"/>
      <c r="L375" s="156"/>
      <c r="M375" s="155"/>
    </row>
    <row r="376" spans="1:13">
      <c r="A376" s="230"/>
      <c r="B376" s="230"/>
      <c r="C376" s="156"/>
      <c r="D376" s="59" t="s">
        <v>18</v>
      </c>
      <c r="E376" s="60">
        <v>0</v>
      </c>
      <c r="F376" s="60">
        <v>0</v>
      </c>
      <c r="G376" s="395">
        <v>0</v>
      </c>
      <c r="H376" s="401"/>
      <c r="I376" s="397"/>
      <c r="J376" s="397"/>
      <c r="K376" s="397"/>
      <c r="L376" s="156"/>
      <c r="M376" s="155"/>
    </row>
    <row r="377" spans="1:13">
      <c r="A377" s="230"/>
      <c r="B377" s="230"/>
      <c r="C377" s="156"/>
      <c r="D377" s="59" t="s">
        <v>19</v>
      </c>
      <c r="E377" s="60">
        <v>2615.36</v>
      </c>
      <c r="F377" s="60">
        <v>1283.2629999999999</v>
      </c>
      <c r="G377" s="395">
        <f>F377/E377*100</f>
        <v>49.06640003670622</v>
      </c>
      <c r="H377" s="401"/>
      <c r="I377" s="397"/>
      <c r="J377" s="397"/>
      <c r="K377" s="397"/>
      <c r="L377" s="156"/>
      <c r="M377" s="155"/>
    </row>
    <row r="378" spans="1:13">
      <c r="A378" s="230"/>
      <c r="B378" s="230"/>
      <c r="C378" s="156"/>
      <c r="D378" s="59" t="s">
        <v>20</v>
      </c>
      <c r="E378" s="60">
        <v>0</v>
      </c>
      <c r="F378" s="60">
        <v>0</v>
      </c>
      <c r="G378" s="395">
        <v>0</v>
      </c>
      <c r="H378" s="403"/>
      <c r="I378" s="398"/>
      <c r="J378" s="398"/>
      <c r="K378" s="398"/>
      <c r="L378" s="156"/>
      <c r="M378" s="161"/>
    </row>
    <row r="379" spans="1:13">
      <c r="A379" s="230" t="s">
        <v>447</v>
      </c>
      <c r="B379" s="230" t="s">
        <v>448</v>
      </c>
      <c r="C379" s="156" t="s">
        <v>244</v>
      </c>
      <c r="D379" s="59" t="s">
        <v>16</v>
      </c>
      <c r="E379" s="60">
        <f>SUM(E380:E383)</f>
        <v>0</v>
      </c>
      <c r="F379" s="60">
        <f>SUM(F380:F383)</f>
        <v>0</v>
      </c>
      <c r="G379" s="395">
        <v>0</v>
      </c>
      <c r="H379" s="399" t="s">
        <v>449</v>
      </c>
      <c r="I379" s="396">
        <v>100</v>
      </c>
      <c r="J379" s="396">
        <v>100</v>
      </c>
      <c r="K379" s="396">
        <f>J379/I379*100</f>
        <v>100</v>
      </c>
      <c r="L379" s="156" t="s">
        <v>450</v>
      </c>
      <c r="M379" s="154"/>
    </row>
    <row r="380" spans="1:13">
      <c r="A380" s="230"/>
      <c r="B380" s="230"/>
      <c r="C380" s="156"/>
      <c r="D380" s="59" t="s">
        <v>17</v>
      </c>
      <c r="E380" s="60">
        <v>0</v>
      </c>
      <c r="F380" s="60">
        <v>0</v>
      </c>
      <c r="G380" s="395">
        <v>0</v>
      </c>
      <c r="H380" s="401"/>
      <c r="I380" s="397"/>
      <c r="J380" s="397"/>
      <c r="K380" s="397"/>
      <c r="L380" s="156"/>
      <c r="M380" s="155"/>
    </row>
    <row r="381" spans="1:13">
      <c r="A381" s="230"/>
      <c r="B381" s="230"/>
      <c r="C381" s="156"/>
      <c r="D381" s="59" t="s">
        <v>18</v>
      </c>
      <c r="E381" s="60">
        <v>0</v>
      </c>
      <c r="F381" s="60">
        <v>0</v>
      </c>
      <c r="G381" s="395">
        <v>0</v>
      </c>
      <c r="H381" s="401"/>
      <c r="I381" s="397"/>
      <c r="J381" s="397"/>
      <c r="K381" s="397"/>
      <c r="L381" s="156"/>
      <c r="M381" s="155"/>
    </row>
    <row r="382" spans="1:13">
      <c r="A382" s="230"/>
      <c r="B382" s="230"/>
      <c r="C382" s="156"/>
      <c r="D382" s="59" t="s">
        <v>19</v>
      </c>
      <c r="E382" s="60">
        <v>0</v>
      </c>
      <c r="F382" s="60">
        <v>0</v>
      </c>
      <c r="G382" s="395">
        <v>0</v>
      </c>
      <c r="H382" s="401"/>
      <c r="I382" s="397"/>
      <c r="J382" s="397"/>
      <c r="K382" s="397"/>
      <c r="L382" s="156"/>
      <c r="M382" s="155"/>
    </row>
    <row r="383" spans="1:13">
      <c r="A383" s="230"/>
      <c r="B383" s="230"/>
      <c r="C383" s="156"/>
      <c r="D383" s="59" t="s">
        <v>20</v>
      </c>
      <c r="E383" s="60">
        <v>0</v>
      </c>
      <c r="F383" s="60">
        <v>0</v>
      </c>
      <c r="G383" s="395">
        <v>0</v>
      </c>
      <c r="H383" s="403"/>
      <c r="I383" s="398"/>
      <c r="J383" s="398"/>
      <c r="K383" s="398"/>
      <c r="L383" s="156"/>
      <c r="M383" s="161"/>
    </row>
    <row r="384" spans="1:13">
      <c r="A384" s="230" t="s">
        <v>451</v>
      </c>
      <c r="B384" s="230" t="s">
        <v>452</v>
      </c>
      <c r="C384" s="156" t="s">
        <v>244</v>
      </c>
      <c r="D384" s="59" t="s">
        <v>16</v>
      </c>
      <c r="E384" s="60">
        <f>SUM(E385:E388)</f>
        <v>0</v>
      </c>
      <c r="F384" s="60">
        <f>SUM(F385:F388)</f>
        <v>0</v>
      </c>
      <c r="G384" s="395">
        <v>0</v>
      </c>
      <c r="H384" s="399" t="s">
        <v>453</v>
      </c>
      <c r="I384" s="396">
        <v>50</v>
      </c>
      <c r="J384" s="396">
        <v>40</v>
      </c>
      <c r="K384" s="396">
        <f>J384/I384*100</f>
        <v>80</v>
      </c>
      <c r="L384" s="156" t="s">
        <v>454</v>
      </c>
      <c r="M384" s="154"/>
    </row>
    <row r="385" spans="1:13">
      <c r="A385" s="230"/>
      <c r="B385" s="230"/>
      <c r="C385" s="156"/>
      <c r="D385" s="59" t="s">
        <v>17</v>
      </c>
      <c r="E385" s="60">
        <v>0</v>
      </c>
      <c r="F385" s="60">
        <v>0</v>
      </c>
      <c r="G385" s="395">
        <v>0</v>
      </c>
      <c r="H385" s="401"/>
      <c r="I385" s="397"/>
      <c r="J385" s="397"/>
      <c r="K385" s="397"/>
      <c r="L385" s="156"/>
      <c r="M385" s="155"/>
    </row>
    <row r="386" spans="1:13">
      <c r="A386" s="230"/>
      <c r="B386" s="230"/>
      <c r="C386" s="156"/>
      <c r="D386" s="59" t="s">
        <v>18</v>
      </c>
      <c r="E386" s="60">
        <v>0</v>
      </c>
      <c r="F386" s="60">
        <v>0</v>
      </c>
      <c r="G386" s="395">
        <v>0</v>
      </c>
      <c r="H386" s="401"/>
      <c r="I386" s="397"/>
      <c r="J386" s="397"/>
      <c r="K386" s="397"/>
      <c r="L386" s="156"/>
      <c r="M386" s="155"/>
    </row>
    <row r="387" spans="1:13">
      <c r="A387" s="230"/>
      <c r="B387" s="230"/>
      <c r="C387" s="156"/>
      <c r="D387" s="59" t="s">
        <v>19</v>
      </c>
      <c r="E387" s="60">
        <v>0</v>
      </c>
      <c r="F387" s="60">
        <v>0</v>
      </c>
      <c r="G387" s="395">
        <v>0</v>
      </c>
      <c r="H387" s="401"/>
      <c r="I387" s="397"/>
      <c r="J387" s="397"/>
      <c r="K387" s="397"/>
      <c r="L387" s="156"/>
      <c r="M387" s="155"/>
    </row>
    <row r="388" spans="1:13">
      <c r="A388" s="230"/>
      <c r="B388" s="230"/>
      <c r="C388" s="156"/>
      <c r="D388" s="59" t="s">
        <v>20</v>
      </c>
      <c r="E388" s="60">
        <v>0</v>
      </c>
      <c r="F388" s="60">
        <v>0</v>
      </c>
      <c r="G388" s="395">
        <v>0</v>
      </c>
      <c r="H388" s="403"/>
      <c r="I388" s="398"/>
      <c r="J388" s="398"/>
      <c r="K388" s="398"/>
      <c r="L388" s="156"/>
      <c r="M388" s="161"/>
    </row>
    <row r="389" spans="1:13">
      <c r="A389" s="230" t="s">
        <v>455</v>
      </c>
      <c r="B389" s="154" t="s">
        <v>456</v>
      </c>
      <c r="C389" s="156" t="s">
        <v>244</v>
      </c>
      <c r="D389" s="59" t="s">
        <v>16</v>
      </c>
      <c r="E389" s="17">
        <f>SUM(E390:E393)</f>
        <v>3000</v>
      </c>
      <c r="F389" s="17">
        <f>SUM(F390:F393)</f>
        <v>0</v>
      </c>
      <c r="G389" s="17">
        <f>F389/E389*100</f>
        <v>0</v>
      </c>
      <c r="H389" s="399" t="s">
        <v>457</v>
      </c>
      <c r="I389" s="185"/>
      <c r="J389" s="396"/>
      <c r="K389" s="185"/>
      <c r="L389" s="494" t="s">
        <v>458</v>
      </c>
      <c r="M389" s="185"/>
    </row>
    <row r="390" spans="1:13">
      <c r="A390" s="230"/>
      <c r="B390" s="155"/>
      <c r="C390" s="156"/>
      <c r="D390" s="59" t="s">
        <v>17</v>
      </c>
      <c r="E390" s="17">
        <v>0</v>
      </c>
      <c r="F390" s="17">
        <v>0</v>
      </c>
      <c r="G390" s="17">
        <v>0</v>
      </c>
      <c r="H390" s="401"/>
      <c r="I390" s="186"/>
      <c r="J390" s="397"/>
      <c r="K390" s="186"/>
      <c r="L390" s="495"/>
      <c r="M390" s="186"/>
    </row>
    <row r="391" spans="1:13">
      <c r="A391" s="230"/>
      <c r="B391" s="155"/>
      <c r="C391" s="156"/>
      <c r="D391" s="59" t="s">
        <v>18</v>
      </c>
      <c r="E391" s="17">
        <v>0</v>
      </c>
      <c r="F391" s="17">
        <v>0</v>
      </c>
      <c r="G391" s="17">
        <v>0</v>
      </c>
      <c r="H391" s="401"/>
      <c r="I391" s="186"/>
      <c r="J391" s="397"/>
      <c r="K391" s="186"/>
      <c r="L391" s="495"/>
      <c r="M391" s="186"/>
    </row>
    <row r="392" spans="1:13">
      <c r="A392" s="230"/>
      <c r="B392" s="155"/>
      <c r="C392" s="156"/>
      <c r="D392" s="59" t="s">
        <v>19</v>
      </c>
      <c r="E392" s="17">
        <v>3000</v>
      </c>
      <c r="F392" s="17">
        <v>0</v>
      </c>
      <c r="G392" s="17">
        <f>F392/E392*100</f>
        <v>0</v>
      </c>
      <c r="H392" s="401"/>
      <c r="I392" s="186"/>
      <c r="J392" s="397"/>
      <c r="K392" s="186"/>
      <c r="L392" s="495"/>
      <c r="M392" s="186"/>
    </row>
    <row r="393" spans="1:13">
      <c r="A393" s="230"/>
      <c r="B393" s="161"/>
      <c r="C393" s="156"/>
      <c r="D393" s="59" t="s">
        <v>20</v>
      </c>
      <c r="E393" s="17">
        <v>0</v>
      </c>
      <c r="F393" s="17">
        <v>0</v>
      </c>
      <c r="G393" s="17">
        <v>0</v>
      </c>
      <c r="H393" s="403"/>
      <c r="I393" s="187"/>
      <c r="J393" s="398"/>
      <c r="K393" s="187"/>
      <c r="L393" s="496"/>
      <c r="M393" s="187"/>
    </row>
  </sheetData>
  <mergeCells count="738">
    <mergeCell ref="K389:K393"/>
    <mergeCell ref="L389:L393"/>
    <mergeCell ref="M389:M393"/>
    <mergeCell ref="A389:A393"/>
    <mergeCell ref="B389:B393"/>
    <mergeCell ref="C389:C393"/>
    <mergeCell ref="H389:H393"/>
    <mergeCell ref="I389:I393"/>
    <mergeCell ref="J389:J393"/>
    <mergeCell ref="M379:M383"/>
    <mergeCell ref="A384:A388"/>
    <mergeCell ref="B384:B388"/>
    <mergeCell ref="C384:C388"/>
    <mergeCell ref="H384:H388"/>
    <mergeCell ref="I384:I388"/>
    <mergeCell ref="J384:J388"/>
    <mergeCell ref="K384:K388"/>
    <mergeCell ref="L384:L388"/>
    <mergeCell ref="M384:M388"/>
    <mergeCell ref="L374:L378"/>
    <mergeCell ref="M374:M378"/>
    <mergeCell ref="A379:A383"/>
    <mergeCell ref="B379:B383"/>
    <mergeCell ref="C379:C383"/>
    <mergeCell ref="H379:H383"/>
    <mergeCell ref="I379:I383"/>
    <mergeCell ref="J379:J383"/>
    <mergeCell ref="K379:K383"/>
    <mergeCell ref="L379:L383"/>
    <mergeCell ref="K369:K373"/>
    <mergeCell ref="L369:L373"/>
    <mergeCell ref="M369:M373"/>
    <mergeCell ref="A374:A378"/>
    <mergeCell ref="B374:B378"/>
    <mergeCell ref="C374:C378"/>
    <mergeCell ref="H374:H378"/>
    <mergeCell ref="I374:I378"/>
    <mergeCell ref="J374:J378"/>
    <mergeCell ref="K374:K378"/>
    <mergeCell ref="A369:A373"/>
    <mergeCell ref="B369:B373"/>
    <mergeCell ref="C369:C373"/>
    <mergeCell ref="H369:H373"/>
    <mergeCell ref="I369:I373"/>
    <mergeCell ref="J369:J373"/>
    <mergeCell ref="M359:M363"/>
    <mergeCell ref="A364:A368"/>
    <mergeCell ref="B364:B368"/>
    <mergeCell ref="C364:C368"/>
    <mergeCell ref="H364:H368"/>
    <mergeCell ref="I364:I368"/>
    <mergeCell ref="J364:J368"/>
    <mergeCell ref="K364:K368"/>
    <mergeCell ref="L364:L368"/>
    <mergeCell ref="M364:M368"/>
    <mergeCell ref="L354:L358"/>
    <mergeCell ref="M354:M358"/>
    <mergeCell ref="A359:A363"/>
    <mergeCell ref="B359:B363"/>
    <mergeCell ref="C359:C363"/>
    <mergeCell ref="H359:H363"/>
    <mergeCell ref="I359:I363"/>
    <mergeCell ref="J359:J363"/>
    <mergeCell ref="K359:K363"/>
    <mergeCell ref="L359:L363"/>
    <mergeCell ref="K349:K353"/>
    <mergeCell ref="L349:L353"/>
    <mergeCell ref="M349:M353"/>
    <mergeCell ref="A354:A358"/>
    <mergeCell ref="B354:B358"/>
    <mergeCell ref="C354:C358"/>
    <mergeCell ref="H354:H358"/>
    <mergeCell ref="I354:I358"/>
    <mergeCell ref="J354:J358"/>
    <mergeCell ref="K354:K358"/>
    <mergeCell ref="A349:A353"/>
    <mergeCell ref="B349:B353"/>
    <mergeCell ref="C349:C353"/>
    <mergeCell ref="H349:H353"/>
    <mergeCell ref="I349:I353"/>
    <mergeCell ref="J349:J353"/>
    <mergeCell ref="M339:M343"/>
    <mergeCell ref="A344:A348"/>
    <mergeCell ref="B344:B348"/>
    <mergeCell ref="C344:C348"/>
    <mergeCell ref="H344:H348"/>
    <mergeCell ref="I344:I348"/>
    <mergeCell ref="J344:J348"/>
    <mergeCell ref="K344:K348"/>
    <mergeCell ref="L344:L348"/>
    <mergeCell ref="M344:M348"/>
    <mergeCell ref="L334:L338"/>
    <mergeCell ref="M334:M338"/>
    <mergeCell ref="A339:A343"/>
    <mergeCell ref="B339:B343"/>
    <mergeCell ref="C339:C343"/>
    <mergeCell ref="H339:H343"/>
    <mergeCell ref="I339:I343"/>
    <mergeCell ref="J339:J343"/>
    <mergeCell ref="K339:K343"/>
    <mergeCell ref="L339:L343"/>
    <mergeCell ref="K329:K333"/>
    <mergeCell ref="L329:L333"/>
    <mergeCell ref="M329:M333"/>
    <mergeCell ref="A334:A338"/>
    <mergeCell ref="B334:B338"/>
    <mergeCell ref="C334:C338"/>
    <mergeCell ref="H334:H338"/>
    <mergeCell ref="I334:I338"/>
    <mergeCell ref="J334:J338"/>
    <mergeCell ref="K334:K338"/>
    <mergeCell ref="A329:A333"/>
    <mergeCell ref="B329:B333"/>
    <mergeCell ref="C329:C333"/>
    <mergeCell ref="H329:H333"/>
    <mergeCell ref="I329:I333"/>
    <mergeCell ref="J329:J333"/>
    <mergeCell ref="M319:M323"/>
    <mergeCell ref="A324:A328"/>
    <mergeCell ref="B324:B328"/>
    <mergeCell ref="C324:C328"/>
    <mergeCell ref="H324:H328"/>
    <mergeCell ref="I324:I328"/>
    <mergeCell ref="J324:J328"/>
    <mergeCell ref="K324:K328"/>
    <mergeCell ref="L324:L328"/>
    <mergeCell ref="M324:M328"/>
    <mergeCell ref="L314:L318"/>
    <mergeCell ref="M314:M318"/>
    <mergeCell ref="A319:A323"/>
    <mergeCell ref="B319:B323"/>
    <mergeCell ref="C319:C323"/>
    <mergeCell ref="H319:H323"/>
    <mergeCell ref="I319:I323"/>
    <mergeCell ref="J319:J323"/>
    <mergeCell ref="K319:K323"/>
    <mergeCell ref="L319:L323"/>
    <mergeCell ref="K309:K313"/>
    <mergeCell ref="L309:L313"/>
    <mergeCell ref="M309:M313"/>
    <mergeCell ref="A314:A318"/>
    <mergeCell ref="B314:B318"/>
    <mergeCell ref="C314:C318"/>
    <mergeCell ref="H314:H318"/>
    <mergeCell ref="I314:I318"/>
    <mergeCell ref="J314:J318"/>
    <mergeCell ref="K314:K318"/>
    <mergeCell ref="A309:A313"/>
    <mergeCell ref="B309:B313"/>
    <mergeCell ref="C309:C313"/>
    <mergeCell ref="H309:H313"/>
    <mergeCell ref="I309:I313"/>
    <mergeCell ref="J309:J313"/>
    <mergeCell ref="K304:K306"/>
    <mergeCell ref="L304:L308"/>
    <mergeCell ref="M304:M308"/>
    <mergeCell ref="H307:H308"/>
    <mergeCell ref="I307:I308"/>
    <mergeCell ref="J307:J308"/>
    <mergeCell ref="K307:K308"/>
    <mergeCell ref="A304:A308"/>
    <mergeCell ref="B304:B308"/>
    <mergeCell ref="C304:C308"/>
    <mergeCell ref="H304:H306"/>
    <mergeCell ref="I304:I306"/>
    <mergeCell ref="J304:J306"/>
    <mergeCell ref="M294:M298"/>
    <mergeCell ref="A299:A303"/>
    <mergeCell ref="B299:B303"/>
    <mergeCell ref="C299:C303"/>
    <mergeCell ref="H299:H303"/>
    <mergeCell ref="I299:I303"/>
    <mergeCell ref="J299:J303"/>
    <mergeCell ref="K299:K303"/>
    <mergeCell ref="L299:L303"/>
    <mergeCell ref="M299:M303"/>
    <mergeCell ref="L289:L293"/>
    <mergeCell ref="M289:M293"/>
    <mergeCell ref="A294:A298"/>
    <mergeCell ref="B294:B298"/>
    <mergeCell ref="C294:C298"/>
    <mergeCell ref="H294:H298"/>
    <mergeCell ref="I294:I298"/>
    <mergeCell ref="J294:J298"/>
    <mergeCell ref="K294:K298"/>
    <mergeCell ref="L294:L298"/>
    <mergeCell ref="K284:K288"/>
    <mergeCell ref="L284:L288"/>
    <mergeCell ref="M284:M288"/>
    <mergeCell ref="A289:A293"/>
    <mergeCell ref="B289:B293"/>
    <mergeCell ref="C289:C293"/>
    <mergeCell ref="H289:H293"/>
    <mergeCell ref="I289:I293"/>
    <mergeCell ref="J289:J293"/>
    <mergeCell ref="K289:K293"/>
    <mergeCell ref="A284:A288"/>
    <mergeCell ref="B284:B288"/>
    <mergeCell ref="C284:C288"/>
    <mergeCell ref="H284:H288"/>
    <mergeCell ref="I284:I288"/>
    <mergeCell ref="J284:J288"/>
    <mergeCell ref="M274:M278"/>
    <mergeCell ref="A279:A283"/>
    <mergeCell ref="B279:B283"/>
    <mergeCell ref="C279:C283"/>
    <mergeCell ref="H279:H283"/>
    <mergeCell ref="I279:I283"/>
    <mergeCell ref="J279:J283"/>
    <mergeCell ref="K279:K283"/>
    <mergeCell ref="L279:L283"/>
    <mergeCell ref="M279:M283"/>
    <mergeCell ref="L269:L273"/>
    <mergeCell ref="M269:M273"/>
    <mergeCell ref="A274:A278"/>
    <mergeCell ref="B274:B278"/>
    <mergeCell ref="C274:C278"/>
    <mergeCell ref="H274:H278"/>
    <mergeCell ref="I274:I278"/>
    <mergeCell ref="J274:J278"/>
    <mergeCell ref="K274:K278"/>
    <mergeCell ref="L274:L278"/>
    <mergeCell ref="K264:K268"/>
    <mergeCell ref="L264:L268"/>
    <mergeCell ref="M264:M268"/>
    <mergeCell ref="A269:A273"/>
    <mergeCell ref="B269:B273"/>
    <mergeCell ref="C269:C273"/>
    <mergeCell ref="H269:H273"/>
    <mergeCell ref="I269:I273"/>
    <mergeCell ref="J269:J273"/>
    <mergeCell ref="K269:K273"/>
    <mergeCell ref="A264:A268"/>
    <mergeCell ref="B264:B268"/>
    <mergeCell ref="C264:C268"/>
    <mergeCell ref="H264:H268"/>
    <mergeCell ref="I264:I268"/>
    <mergeCell ref="J264:J268"/>
    <mergeCell ref="M254:M258"/>
    <mergeCell ref="A259:A263"/>
    <mergeCell ref="B259:B263"/>
    <mergeCell ref="C259:C263"/>
    <mergeCell ref="H259:H263"/>
    <mergeCell ref="I259:I263"/>
    <mergeCell ref="J259:J263"/>
    <mergeCell ref="K259:K263"/>
    <mergeCell ref="L259:L263"/>
    <mergeCell ref="M259:M263"/>
    <mergeCell ref="L249:L253"/>
    <mergeCell ref="M249:M253"/>
    <mergeCell ref="A254:A258"/>
    <mergeCell ref="B254:B258"/>
    <mergeCell ref="C254:C258"/>
    <mergeCell ref="H254:H258"/>
    <mergeCell ref="I254:I258"/>
    <mergeCell ref="J254:J258"/>
    <mergeCell ref="K254:K258"/>
    <mergeCell ref="L254:L258"/>
    <mergeCell ref="K244:K248"/>
    <mergeCell ref="L244:L248"/>
    <mergeCell ref="M244:M248"/>
    <mergeCell ref="A249:A253"/>
    <mergeCell ref="B249:B253"/>
    <mergeCell ref="C249:C253"/>
    <mergeCell ref="H249:H253"/>
    <mergeCell ref="I249:I253"/>
    <mergeCell ref="J249:J253"/>
    <mergeCell ref="K249:K253"/>
    <mergeCell ref="A244:A248"/>
    <mergeCell ref="B244:B248"/>
    <mergeCell ref="C244:C248"/>
    <mergeCell ref="H244:H248"/>
    <mergeCell ref="I244:I248"/>
    <mergeCell ref="J244:J248"/>
    <mergeCell ref="M234:M238"/>
    <mergeCell ref="A239:A243"/>
    <mergeCell ref="B239:B243"/>
    <mergeCell ref="C239:C243"/>
    <mergeCell ref="H239:H243"/>
    <mergeCell ref="I239:I243"/>
    <mergeCell ref="J239:J243"/>
    <mergeCell ref="K239:K243"/>
    <mergeCell ref="L239:L243"/>
    <mergeCell ref="M239:M243"/>
    <mergeCell ref="L229:L233"/>
    <mergeCell ref="M229:M233"/>
    <mergeCell ref="A234:A238"/>
    <mergeCell ref="B234:B238"/>
    <mergeCell ref="C234:C238"/>
    <mergeCell ref="H234:H238"/>
    <mergeCell ref="I234:I238"/>
    <mergeCell ref="J234:J238"/>
    <mergeCell ref="K234:K238"/>
    <mergeCell ref="L234:L238"/>
    <mergeCell ref="K224:K228"/>
    <mergeCell ref="L224:L228"/>
    <mergeCell ref="M224:M228"/>
    <mergeCell ref="A229:A233"/>
    <mergeCell ref="B229:B233"/>
    <mergeCell ref="C229:C233"/>
    <mergeCell ref="H229:H233"/>
    <mergeCell ref="I229:I233"/>
    <mergeCell ref="J229:J233"/>
    <mergeCell ref="K229:K233"/>
    <mergeCell ref="A224:A228"/>
    <mergeCell ref="B224:B228"/>
    <mergeCell ref="C224:C228"/>
    <mergeCell ref="H224:H228"/>
    <mergeCell ref="I224:I228"/>
    <mergeCell ref="J224:J228"/>
    <mergeCell ref="M214:M218"/>
    <mergeCell ref="A219:A223"/>
    <mergeCell ref="B219:B223"/>
    <mergeCell ref="C219:C223"/>
    <mergeCell ref="H219:H223"/>
    <mergeCell ref="I219:I223"/>
    <mergeCell ref="J219:J223"/>
    <mergeCell ref="K219:K223"/>
    <mergeCell ref="L219:L223"/>
    <mergeCell ref="M219:M223"/>
    <mergeCell ref="L209:L213"/>
    <mergeCell ref="M209:M213"/>
    <mergeCell ref="A214:A218"/>
    <mergeCell ref="B214:B218"/>
    <mergeCell ref="C214:C218"/>
    <mergeCell ref="H214:H218"/>
    <mergeCell ref="I214:I218"/>
    <mergeCell ref="J214:J218"/>
    <mergeCell ref="K214:K218"/>
    <mergeCell ref="L214:L218"/>
    <mergeCell ref="K204:K208"/>
    <mergeCell ref="L204:L208"/>
    <mergeCell ref="M204:M208"/>
    <mergeCell ref="A209:A213"/>
    <mergeCell ref="B209:B213"/>
    <mergeCell ref="C209:C213"/>
    <mergeCell ref="H209:H213"/>
    <mergeCell ref="I209:I213"/>
    <mergeCell ref="J209:J213"/>
    <mergeCell ref="K209:K213"/>
    <mergeCell ref="A204:A208"/>
    <mergeCell ref="B204:B208"/>
    <mergeCell ref="C204:C208"/>
    <mergeCell ref="H204:H208"/>
    <mergeCell ref="I204:I208"/>
    <mergeCell ref="J204:J208"/>
    <mergeCell ref="K198:K201"/>
    <mergeCell ref="L198:L203"/>
    <mergeCell ref="D201:D202"/>
    <mergeCell ref="E201:E202"/>
    <mergeCell ref="F201:F202"/>
    <mergeCell ref="G201:G202"/>
    <mergeCell ref="H202:H203"/>
    <mergeCell ref="I202:I203"/>
    <mergeCell ref="J202:J203"/>
    <mergeCell ref="K202:K203"/>
    <mergeCell ref="A198:A203"/>
    <mergeCell ref="B198:B203"/>
    <mergeCell ref="C198:C203"/>
    <mergeCell ref="H198:H201"/>
    <mergeCell ref="I198:I201"/>
    <mergeCell ref="J198:J201"/>
    <mergeCell ref="M188:M192"/>
    <mergeCell ref="A193:A197"/>
    <mergeCell ref="B193:B197"/>
    <mergeCell ref="C193:C197"/>
    <mergeCell ref="H193:H197"/>
    <mergeCell ref="I193:I197"/>
    <mergeCell ref="J193:J197"/>
    <mergeCell ref="K193:K197"/>
    <mergeCell ref="L193:L197"/>
    <mergeCell ref="M193:M197"/>
    <mergeCell ref="L183:L187"/>
    <mergeCell ref="M183:M187"/>
    <mergeCell ref="A188:A192"/>
    <mergeCell ref="B188:B192"/>
    <mergeCell ref="C188:C192"/>
    <mergeCell ref="H188:H192"/>
    <mergeCell ref="I188:I192"/>
    <mergeCell ref="J188:J192"/>
    <mergeCell ref="K188:K192"/>
    <mergeCell ref="L188:L192"/>
    <mergeCell ref="K178:K182"/>
    <mergeCell ref="L178:L182"/>
    <mergeCell ref="M178:M182"/>
    <mergeCell ref="A183:A187"/>
    <mergeCell ref="B183:B187"/>
    <mergeCell ref="C183:C187"/>
    <mergeCell ref="H183:H187"/>
    <mergeCell ref="I183:I187"/>
    <mergeCell ref="J183:J187"/>
    <mergeCell ref="K183:K187"/>
    <mergeCell ref="A178:A182"/>
    <mergeCell ref="B178:B182"/>
    <mergeCell ref="C178:C182"/>
    <mergeCell ref="H178:H182"/>
    <mergeCell ref="I178:I182"/>
    <mergeCell ref="J178:J182"/>
    <mergeCell ref="M168:M172"/>
    <mergeCell ref="A173:A177"/>
    <mergeCell ref="B173:B177"/>
    <mergeCell ref="C173:C177"/>
    <mergeCell ref="H173:H177"/>
    <mergeCell ref="I173:I177"/>
    <mergeCell ref="J173:J177"/>
    <mergeCell ref="K173:K177"/>
    <mergeCell ref="L173:L177"/>
    <mergeCell ref="M173:M177"/>
    <mergeCell ref="L163:L167"/>
    <mergeCell ref="M163:M167"/>
    <mergeCell ref="A168:A172"/>
    <mergeCell ref="B168:B172"/>
    <mergeCell ref="C168:C172"/>
    <mergeCell ref="H168:H172"/>
    <mergeCell ref="I168:I172"/>
    <mergeCell ref="J168:J172"/>
    <mergeCell ref="K168:K172"/>
    <mergeCell ref="L168:L172"/>
    <mergeCell ref="K158:K162"/>
    <mergeCell ref="L158:L162"/>
    <mergeCell ref="M158:M162"/>
    <mergeCell ref="A163:A167"/>
    <mergeCell ref="B163:B167"/>
    <mergeCell ref="C163:C167"/>
    <mergeCell ref="H163:H167"/>
    <mergeCell ref="I163:I167"/>
    <mergeCell ref="J163:J167"/>
    <mergeCell ref="K163:K167"/>
    <mergeCell ref="A158:A162"/>
    <mergeCell ref="B158:B162"/>
    <mergeCell ref="C158:C162"/>
    <mergeCell ref="H158:H162"/>
    <mergeCell ref="I158:I162"/>
    <mergeCell ref="J158:J162"/>
    <mergeCell ref="M148:M152"/>
    <mergeCell ref="A153:A157"/>
    <mergeCell ref="B153:B157"/>
    <mergeCell ref="C153:C157"/>
    <mergeCell ref="H153:H157"/>
    <mergeCell ref="I153:I157"/>
    <mergeCell ref="J153:J157"/>
    <mergeCell ref="K153:K157"/>
    <mergeCell ref="L153:L157"/>
    <mergeCell ref="M153:M157"/>
    <mergeCell ref="L143:L147"/>
    <mergeCell ref="M143:M147"/>
    <mergeCell ref="A148:A152"/>
    <mergeCell ref="B148:B152"/>
    <mergeCell ref="C148:C152"/>
    <mergeCell ref="H148:H152"/>
    <mergeCell ref="I148:I152"/>
    <mergeCell ref="J148:J152"/>
    <mergeCell ref="K148:K152"/>
    <mergeCell ref="L148:L152"/>
    <mergeCell ref="K138:K142"/>
    <mergeCell ref="L138:L142"/>
    <mergeCell ref="M138:M142"/>
    <mergeCell ref="A143:A147"/>
    <mergeCell ref="B143:B147"/>
    <mergeCell ref="C143:C147"/>
    <mergeCell ref="H143:H147"/>
    <mergeCell ref="I143:I147"/>
    <mergeCell ref="J143:J147"/>
    <mergeCell ref="K143:K147"/>
    <mergeCell ref="A138:A142"/>
    <mergeCell ref="B138:B142"/>
    <mergeCell ref="C138:C142"/>
    <mergeCell ref="H138:H142"/>
    <mergeCell ref="I138:I142"/>
    <mergeCell ref="J138:J142"/>
    <mergeCell ref="K133:K134"/>
    <mergeCell ref="L133:L137"/>
    <mergeCell ref="M133:M137"/>
    <mergeCell ref="H136:H137"/>
    <mergeCell ref="I136:I137"/>
    <mergeCell ref="J136:J137"/>
    <mergeCell ref="K136:K137"/>
    <mergeCell ref="A133:A137"/>
    <mergeCell ref="B133:B137"/>
    <mergeCell ref="C133:C137"/>
    <mergeCell ref="H133:H134"/>
    <mergeCell ref="I133:I134"/>
    <mergeCell ref="J133:J134"/>
    <mergeCell ref="V128:V129"/>
    <mergeCell ref="W128:W129"/>
    <mergeCell ref="X128:X132"/>
    <mergeCell ref="T131:T132"/>
    <mergeCell ref="U131:U132"/>
    <mergeCell ref="V131:V132"/>
    <mergeCell ref="W131:W132"/>
    <mergeCell ref="L128:L132"/>
    <mergeCell ref="M128:M132"/>
    <mergeCell ref="N128:N132"/>
    <mergeCell ref="O128:O132"/>
    <mergeCell ref="T128:T129"/>
    <mergeCell ref="U128:U129"/>
    <mergeCell ref="K123:K127"/>
    <mergeCell ref="L123:L127"/>
    <mergeCell ref="M123:M127"/>
    <mergeCell ref="A128:A132"/>
    <mergeCell ref="B128:B132"/>
    <mergeCell ref="C128:C132"/>
    <mergeCell ref="H128:H132"/>
    <mergeCell ref="I128:I132"/>
    <mergeCell ref="J128:J132"/>
    <mergeCell ref="K128:K132"/>
    <mergeCell ref="A123:A127"/>
    <mergeCell ref="B123:B127"/>
    <mergeCell ref="C123:C127"/>
    <mergeCell ref="H123:H127"/>
    <mergeCell ref="I123:I127"/>
    <mergeCell ref="J123:J127"/>
    <mergeCell ref="M113:M117"/>
    <mergeCell ref="A118:A122"/>
    <mergeCell ref="B118:B122"/>
    <mergeCell ref="C118:C122"/>
    <mergeCell ref="H118:H122"/>
    <mergeCell ref="I118:I122"/>
    <mergeCell ref="J118:J122"/>
    <mergeCell ref="K118:K122"/>
    <mergeCell ref="L118:L122"/>
    <mergeCell ref="M118:M122"/>
    <mergeCell ref="L108:L112"/>
    <mergeCell ref="M108:M112"/>
    <mergeCell ref="A113:A117"/>
    <mergeCell ref="B113:B117"/>
    <mergeCell ref="C113:C117"/>
    <mergeCell ref="H113:H117"/>
    <mergeCell ref="I113:I117"/>
    <mergeCell ref="J113:J117"/>
    <mergeCell ref="K113:K117"/>
    <mergeCell ref="L113:L117"/>
    <mergeCell ref="K103:K107"/>
    <mergeCell ref="L103:L107"/>
    <mergeCell ref="M103:M107"/>
    <mergeCell ref="A108:A112"/>
    <mergeCell ref="B108:B112"/>
    <mergeCell ref="C108:C112"/>
    <mergeCell ref="H108:H112"/>
    <mergeCell ref="I108:I112"/>
    <mergeCell ref="J108:J112"/>
    <mergeCell ref="K108:K112"/>
    <mergeCell ref="W98:W102"/>
    <mergeCell ref="X98:X102"/>
    <mergeCell ref="Y98:Y102"/>
    <mergeCell ref="Z98:Z102"/>
    <mergeCell ref="A103:A107"/>
    <mergeCell ref="B103:B107"/>
    <mergeCell ref="C103:C107"/>
    <mergeCell ref="H103:H107"/>
    <mergeCell ref="I103:I107"/>
    <mergeCell ref="J103:J107"/>
    <mergeCell ref="M98:M102"/>
    <mergeCell ref="N98:N102"/>
    <mergeCell ref="O98:O102"/>
    <mergeCell ref="P98:P102"/>
    <mergeCell ref="U98:U102"/>
    <mergeCell ref="V98:V102"/>
    <mergeCell ref="L93:L97"/>
    <mergeCell ref="M93:M97"/>
    <mergeCell ref="A98:A102"/>
    <mergeCell ref="B98:B102"/>
    <mergeCell ref="C98:C102"/>
    <mergeCell ref="H98:H102"/>
    <mergeCell ref="I98:I102"/>
    <mergeCell ref="J98:J102"/>
    <mergeCell ref="K98:K102"/>
    <mergeCell ref="L98:L102"/>
    <mergeCell ref="K88:K92"/>
    <mergeCell ref="L88:L92"/>
    <mergeCell ref="M88:M92"/>
    <mergeCell ref="A93:A97"/>
    <mergeCell ref="B93:B97"/>
    <mergeCell ref="C93:C97"/>
    <mergeCell ref="H93:H97"/>
    <mergeCell ref="I93:I97"/>
    <mergeCell ref="J93:J97"/>
    <mergeCell ref="K93:K97"/>
    <mergeCell ref="A88:A92"/>
    <mergeCell ref="B88:B92"/>
    <mergeCell ref="C88:C92"/>
    <mergeCell ref="H88:H92"/>
    <mergeCell ref="I88:I92"/>
    <mergeCell ref="J88:J92"/>
    <mergeCell ref="K82:K87"/>
    <mergeCell ref="L82:L87"/>
    <mergeCell ref="M82:M87"/>
    <mergeCell ref="D85:D86"/>
    <mergeCell ref="E85:E86"/>
    <mergeCell ref="F85:F86"/>
    <mergeCell ref="G85:G86"/>
    <mergeCell ref="A82:A87"/>
    <mergeCell ref="B82:B87"/>
    <mergeCell ref="C82:C87"/>
    <mergeCell ref="H82:H87"/>
    <mergeCell ref="I82:I87"/>
    <mergeCell ref="J82:J87"/>
    <mergeCell ref="L72:L76"/>
    <mergeCell ref="M72:M76"/>
    <mergeCell ref="H77:H81"/>
    <mergeCell ref="I77:I81"/>
    <mergeCell ref="J77:J81"/>
    <mergeCell ref="K77:K81"/>
    <mergeCell ref="L77:L81"/>
    <mergeCell ref="M77:M81"/>
    <mergeCell ref="K67:K71"/>
    <mergeCell ref="L67:L71"/>
    <mergeCell ref="M67:M71"/>
    <mergeCell ref="A72:A81"/>
    <mergeCell ref="B72:B81"/>
    <mergeCell ref="C72:C81"/>
    <mergeCell ref="H72:H76"/>
    <mergeCell ref="I72:I76"/>
    <mergeCell ref="J72:J76"/>
    <mergeCell ref="K72:K76"/>
    <mergeCell ref="A67:A71"/>
    <mergeCell ref="B67:B71"/>
    <mergeCell ref="C67:C71"/>
    <mergeCell ref="H67:H71"/>
    <mergeCell ref="I67:I71"/>
    <mergeCell ref="J67:J71"/>
    <mergeCell ref="M57:M61"/>
    <mergeCell ref="A62:A66"/>
    <mergeCell ref="B62:B66"/>
    <mergeCell ref="C62:C66"/>
    <mergeCell ref="H62:H66"/>
    <mergeCell ref="I62:I66"/>
    <mergeCell ref="J62:J66"/>
    <mergeCell ref="K62:K66"/>
    <mergeCell ref="L62:L66"/>
    <mergeCell ref="M62:M66"/>
    <mergeCell ref="L52:L56"/>
    <mergeCell ref="M52:M56"/>
    <mergeCell ref="A57:A61"/>
    <mergeCell ref="B57:B61"/>
    <mergeCell ref="C57:C61"/>
    <mergeCell ref="H57:H61"/>
    <mergeCell ref="I57:I61"/>
    <mergeCell ref="J57:J61"/>
    <mergeCell ref="K57:K61"/>
    <mergeCell ref="L57:L61"/>
    <mergeCell ref="K47:K51"/>
    <mergeCell ref="L47:L51"/>
    <mergeCell ref="M47:M51"/>
    <mergeCell ref="A52:A56"/>
    <mergeCell ref="B52:B56"/>
    <mergeCell ref="C52:C56"/>
    <mergeCell ref="H52:H56"/>
    <mergeCell ref="I52:I56"/>
    <mergeCell ref="J52:J56"/>
    <mergeCell ref="K52:K56"/>
    <mergeCell ref="A47:A51"/>
    <mergeCell ref="B47:B51"/>
    <mergeCell ref="C47:C51"/>
    <mergeCell ref="H47:H51"/>
    <mergeCell ref="I47:I51"/>
    <mergeCell ref="J47:J51"/>
    <mergeCell ref="M37:M41"/>
    <mergeCell ref="A42:A46"/>
    <mergeCell ref="B42:B46"/>
    <mergeCell ref="C42:C46"/>
    <mergeCell ref="H42:H46"/>
    <mergeCell ref="I42:I46"/>
    <mergeCell ref="J42:J46"/>
    <mergeCell ref="K42:K46"/>
    <mergeCell ref="L42:L46"/>
    <mergeCell ref="M42:M46"/>
    <mergeCell ref="L32:L36"/>
    <mergeCell ref="M32:M36"/>
    <mergeCell ref="A37:A41"/>
    <mergeCell ref="B37:B41"/>
    <mergeCell ref="C37:C41"/>
    <mergeCell ref="H37:H41"/>
    <mergeCell ref="I37:I41"/>
    <mergeCell ref="J37:J41"/>
    <mergeCell ref="K37:K41"/>
    <mergeCell ref="L37:L41"/>
    <mergeCell ref="K27:K31"/>
    <mergeCell ref="L27:L31"/>
    <mergeCell ref="M27:M31"/>
    <mergeCell ref="A32:A36"/>
    <mergeCell ref="B32:B36"/>
    <mergeCell ref="C32:C36"/>
    <mergeCell ref="H32:H36"/>
    <mergeCell ref="I32:I36"/>
    <mergeCell ref="J32:J36"/>
    <mergeCell ref="K32:K36"/>
    <mergeCell ref="A27:A31"/>
    <mergeCell ref="B27:B31"/>
    <mergeCell ref="C27:C31"/>
    <mergeCell ref="H27:H31"/>
    <mergeCell ref="I27:I31"/>
    <mergeCell ref="J27:J31"/>
    <mergeCell ref="M17:M21"/>
    <mergeCell ref="A22:A26"/>
    <mergeCell ref="B22:B26"/>
    <mergeCell ref="C22:C26"/>
    <mergeCell ref="H22:H26"/>
    <mergeCell ref="I22:I26"/>
    <mergeCell ref="J22:J26"/>
    <mergeCell ref="K22:K26"/>
    <mergeCell ref="L22:L26"/>
    <mergeCell ref="M22:M26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L17:L21"/>
    <mergeCell ref="K7:K11"/>
    <mergeCell ref="L7:L11"/>
    <mergeCell ref="M7:M11"/>
    <mergeCell ref="A12:A16"/>
    <mergeCell ref="B12:B16"/>
    <mergeCell ref="C12:C16"/>
    <mergeCell ref="H12:H16"/>
    <mergeCell ref="I12:I16"/>
    <mergeCell ref="J12:J16"/>
    <mergeCell ref="K12:K16"/>
    <mergeCell ref="A7:A11"/>
    <mergeCell ref="B7:B11"/>
    <mergeCell ref="C7:C11"/>
    <mergeCell ref="H7:H11"/>
    <mergeCell ref="I7:I11"/>
    <mergeCell ref="J7:J11"/>
    <mergeCell ref="J1:M1"/>
    <mergeCell ref="A3:M3"/>
    <mergeCell ref="A5:A6"/>
    <mergeCell ref="B5:B6"/>
    <mergeCell ref="C5:C6"/>
    <mergeCell ref="D5:G5"/>
    <mergeCell ref="H5:K5"/>
    <mergeCell ref="L5:L6"/>
    <mergeCell ref="M5:M6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  <rowBreaks count="7" manualBreakCount="7">
    <brk id="46" max="16383" man="1"/>
    <brk id="92" max="16383" man="1"/>
    <brk id="157" max="16383" man="1"/>
    <brk id="203" max="16383" man="1"/>
    <brk id="253" max="16383" man="1"/>
    <brk id="298" max="16383" man="1"/>
    <brk id="3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CA457-4CAE-483E-89E0-CBC42DDABBAC}">
  <sheetPr>
    <tabColor rgb="FFFFFF00"/>
  </sheetPr>
  <dimension ref="A1:M24"/>
  <sheetViews>
    <sheetView zoomScale="117" zoomScaleNormal="117" workbookViewId="0">
      <selection activeCell="A3" sqref="A3:IV4"/>
    </sheetView>
  </sheetViews>
  <sheetFormatPr defaultRowHeight="15"/>
  <cols>
    <col min="2" max="2" width="32.7109375" customWidth="1"/>
    <col min="12" max="12" width="12.7109375" customWidth="1"/>
    <col min="258" max="258" width="32.7109375" customWidth="1"/>
    <col min="268" max="268" width="12.7109375" customWidth="1"/>
    <col min="514" max="514" width="32.7109375" customWidth="1"/>
    <col min="524" max="524" width="12.7109375" customWidth="1"/>
    <col min="770" max="770" width="32.7109375" customWidth="1"/>
    <col min="780" max="780" width="12.7109375" customWidth="1"/>
    <col min="1026" max="1026" width="32.7109375" customWidth="1"/>
    <col min="1036" max="1036" width="12.7109375" customWidth="1"/>
    <col min="1282" max="1282" width="32.7109375" customWidth="1"/>
    <col min="1292" max="1292" width="12.7109375" customWidth="1"/>
    <col min="1538" max="1538" width="32.7109375" customWidth="1"/>
    <col min="1548" max="1548" width="12.7109375" customWidth="1"/>
    <col min="1794" max="1794" width="32.7109375" customWidth="1"/>
    <col min="1804" max="1804" width="12.7109375" customWidth="1"/>
    <col min="2050" max="2050" width="32.7109375" customWidth="1"/>
    <col min="2060" max="2060" width="12.7109375" customWidth="1"/>
    <col min="2306" max="2306" width="32.7109375" customWidth="1"/>
    <col min="2316" max="2316" width="12.7109375" customWidth="1"/>
    <col min="2562" max="2562" width="32.7109375" customWidth="1"/>
    <col min="2572" max="2572" width="12.7109375" customWidth="1"/>
    <col min="2818" max="2818" width="32.7109375" customWidth="1"/>
    <col min="2828" max="2828" width="12.7109375" customWidth="1"/>
    <col min="3074" max="3074" width="32.7109375" customWidth="1"/>
    <col min="3084" max="3084" width="12.7109375" customWidth="1"/>
    <col min="3330" max="3330" width="32.7109375" customWidth="1"/>
    <col min="3340" max="3340" width="12.7109375" customWidth="1"/>
    <col min="3586" max="3586" width="32.7109375" customWidth="1"/>
    <col min="3596" max="3596" width="12.7109375" customWidth="1"/>
    <col min="3842" max="3842" width="32.7109375" customWidth="1"/>
    <col min="3852" max="3852" width="12.7109375" customWidth="1"/>
    <col min="4098" max="4098" width="32.7109375" customWidth="1"/>
    <col min="4108" max="4108" width="12.7109375" customWidth="1"/>
    <col min="4354" max="4354" width="32.7109375" customWidth="1"/>
    <col min="4364" max="4364" width="12.7109375" customWidth="1"/>
    <col min="4610" max="4610" width="32.7109375" customWidth="1"/>
    <col min="4620" max="4620" width="12.7109375" customWidth="1"/>
    <col min="4866" max="4866" width="32.7109375" customWidth="1"/>
    <col min="4876" max="4876" width="12.7109375" customWidth="1"/>
    <col min="5122" max="5122" width="32.7109375" customWidth="1"/>
    <col min="5132" max="5132" width="12.7109375" customWidth="1"/>
    <col min="5378" max="5378" width="32.7109375" customWidth="1"/>
    <col min="5388" max="5388" width="12.7109375" customWidth="1"/>
    <col min="5634" max="5634" width="32.7109375" customWidth="1"/>
    <col min="5644" max="5644" width="12.7109375" customWidth="1"/>
    <col min="5890" max="5890" width="32.7109375" customWidth="1"/>
    <col min="5900" max="5900" width="12.7109375" customWidth="1"/>
    <col min="6146" max="6146" width="32.7109375" customWidth="1"/>
    <col min="6156" max="6156" width="12.7109375" customWidth="1"/>
    <col min="6402" max="6402" width="32.7109375" customWidth="1"/>
    <col min="6412" max="6412" width="12.7109375" customWidth="1"/>
    <col min="6658" max="6658" width="32.7109375" customWidth="1"/>
    <col min="6668" max="6668" width="12.7109375" customWidth="1"/>
    <col min="6914" max="6914" width="32.7109375" customWidth="1"/>
    <col min="6924" max="6924" width="12.7109375" customWidth="1"/>
    <col min="7170" max="7170" width="32.7109375" customWidth="1"/>
    <col min="7180" max="7180" width="12.7109375" customWidth="1"/>
    <col min="7426" max="7426" width="32.7109375" customWidth="1"/>
    <col min="7436" max="7436" width="12.7109375" customWidth="1"/>
    <col min="7682" max="7682" width="32.7109375" customWidth="1"/>
    <col min="7692" max="7692" width="12.7109375" customWidth="1"/>
    <col min="7938" max="7938" width="32.7109375" customWidth="1"/>
    <col min="7948" max="7948" width="12.7109375" customWidth="1"/>
    <col min="8194" max="8194" width="32.7109375" customWidth="1"/>
    <col min="8204" max="8204" width="12.7109375" customWidth="1"/>
    <col min="8450" max="8450" width="32.7109375" customWidth="1"/>
    <col min="8460" max="8460" width="12.7109375" customWidth="1"/>
    <col min="8706" max="8706" width="32.7109375" customWidth="1"/>
    <col min="8716" max="8716" width="12.7109375" customWidth="1"/>
    <col min="8962" max="8962" width="32.7109375" customWidth="1"/>
    <col min="8972" max="8972" width="12.7109375" customWidth="1"/>
    <col min="9218" max="9218" width="32.7109375" customWidth="1"/>
    <col min="9228" max="9228" width="12.7109375" customWidth="1"/>
    <col min="9474" max="9474" width="32.7109375" customWidth="1"/>
    <col min="9484" max="9484" width="12.7109375" customWidth="1"/>
    <col min="9730" max="9730" width="32.7109375" customWidth="1"/>
    <col min="9740" max="9740" width="12.7109375" customWidth="1"/>
    <col min="9986" max="9986" width="32.7109375" customWidth="1"/>
    <col min="9996" max="9996" width="12.7109375" customWidth="1"/>
    <col min="10242" max="10242" width="32.7109375" customWidth="1"/>
    <col min="10252" max="10252" width="12.7109375" customWidth="1"/>
    <col min="10498" max="10498" width="32.7109375" customWidth="1"/>
    <col min="10508" max="10508" width="12.7109375" customWidth="1"/>
    <col min="10754" max="10754" width="32.7109375" customWidth="1"/>
    <col min="10764" max="10764" width="12.7109375" customWidth="1"/>
    <col min="11010" max="11010" width="32.7109375" customWidth="1"/>
    <col min="11020" max="11020" width="12.7109375" customWidth="1"/>
    <col min="11266" max="11266" width="32.7109375" customWidth="1"/>
    <col min="11276" max="11276" width="12.7109375" customWidth="1"/>
    <col min="11522" max="11522" width="32.7109375" customWidth="1"/>
    <col min="11532" max="11532" width="12.7109375" customWidth="1"/>
    <col min="11778" max="11778" width="32.7109375" customWidth="1"/>
    <col min="11788" max="11788" width="12.7109375" customWidth="1"/>
    <col min="12034" max="12034" width="32.7109375" customWidth="1"/>
    <col min="12044" max="12044" width="12.7109375" customWidth="1"/>
    <col min="12290" max="12290" width="32.7109375" customWidth="1"/>
    <col min="12300" max="12300" width="12.7109375" customWidth="1"/>
    <col min="12546" max="12546" width="32.7109375" customWidth="1"/>
    <col min="12556" max="12556" width="12.7109375" customWidth="1"/>
    <col min="12802" max="12802" width="32.7109375" customWidth="1"/>
    <col min="12812" max="12812" width="12.7109375" customWidth="1"/>
    <col min="13058" max="13058" width="32.7109375" customWidth="1"/>
    <col min="13068" max="13068" width="12.7109375" customWidth="1"/>
    <col min="13314" max="13314" width="32.7109375" customWidth="1"/>
    <col min="13324" max="13324" width="12.7109375" customWidth="1"/>
    <col min="13570" max="13570" width="32.7109375" customWidth="1"/>
    <col min="13580" max="13580" width="12.7109375" customWidth="1"/>
    <col min="13826" max="13826" width="32.7109375" customWidth="1"/>
    <col min="13836" max="13836" width="12.7109375" customWidth="1"/>
    <col min="14082" max="14082" width="32.7109375" customWidth="1"/>
    <col min="14092" max="14092" width="12.7109375" customWidth="1"/>
    <col min="14338" max="14338" width="32.7109375" customWidth="1"/>
    <col min="14348" max="14348" width="12.7109375" customWidth="1"/>
    <col min="14594" max="14594" width="32.7109375" customWidth="1"/>
    <col min="14604" max="14604" width="12.7109375" customWidth="1"/>
    <col min="14850" max="14850" width="32.7109375" customWidth="1"/>
    <col min="14860" max="14860" width="12.7109375" customWidth="1"/>
    <col min="15106" max="15106" width="32.7109375" customWidth="1"/>
    <col min="15116" max="15116" width="12.7109375" customWidth="1"/>
    <col min="15362" max="15362" width="32.7109375" customWidth="1"/>
    <col min="15372" max="15372" width="12.7109375" customWidth="1"/>
    <col min="15618" max="15618" width="32.7109375" customWidth="1"/>
    <col min="15628" max="15628" width="12.7109375" customWidth="1"/>
    <col min="15874" max="15874" width="32.7109375" customWidth="1"/>
    <col min="15884" max="15884" width="12.7109375" customWidth="1"/>
    <col min="16130" max="16130" width="32.7109375" customWidth="1"/>
    <col min="16140" max="16140" width="12.7109375" customWidth="1"/>
  </cols>
  <sheetData>
    <row r="1" spans="1:13">
      <c r="A1" s="153" t="s">
        <v>126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3">
      <c r="A2" s="3"/>
      <c r="B2" s="2"/>
      <c r="C2" s="2"/>
      <c r="D2" s="3"/>
      <c r="E2" s="3"/>
      <c r="F2" s="3"/>
      <c r="G2" s="3"/>
      <c r="H2" s="5"/>
      <c r="I2" s="5"/>
      <c r="J2" s="5"/>
      <c r="K2" s="5"/>
      <c r="L2" s="2"/>
      <c r="M2" s="2"/>
    </row>
    <row r="3" spans="1:13" ht="36.75" customHeight="1">
      <c r="A3" s="154" t="s">
        <v>1</v>
      </c>
      <c r="B3" s="154" t="s">
        <v>2</v>
      </c>
      <c r="C3" s="154" t="s">
        <v>3</v>
      </c>
      <c r="D3" s="156" t="s">
        <v>4</v>
      </c>
      <c r="E3" s="156"/>
      <c r="F3" s="156"/>
      <c r="G3" s="156"/>
      <c r="H3" s="157" t="s">
        <v>5</v>
      </c>
      <c r="I3" s="158"/>
      <c r="J3" s="158"/>
      <c r="K3" s="158"/>
      <c r="L3" s="159" t="s">
        <v>6</v>
      </c>
      <c r="M3" s="154" t="s">
        <v>7</v>
      </c>
    </row>
    <row r="4" spans="1:13" ht="72">
      <c r="A4" s="155"/>
      <c r="B4" s="155"/>
      <c r="C4" s="155"/>
      <c r="D4" s="65" t="s">
        <v>8</v>
      </c>
      <c r="E4" s="65" t="s">
        <v>9</v>
      </c>
      <c r="F4" s="65" t="s">
        <v>10</v>
      </c>
      <c r="G4" s="65" t="s">
        <v>11</v>
      </c>
      <c r="H4" s="69" t="s">
        <v>12</v>
      </c>
      <c r="I4" s="9" t="s">
        <v>13</v>
      </c>
      <c r="J4" s="69" t="s">
        <v>14</v>
      </c>
      <c r="K4" s="69" t="s">
        <v>15</v>
      </c>
      <c r="L4" s="160"/>
      <c r="M4" s="161"/>
    </row>
    <row r="5" spans="1:13">
      <c r="A5" s="154"/>
      <c r="B5" s="167" t="s">
        <v>127</v>
      </c>
      <c r="C5" s="154">
        <v>2020</v>
      </c>
      <c r="D5" s="10" t="s">
        <v>16</v>
      </c>
      <c r="E5" s="12">
        <f>E6+E7+E8+E9</f>
        <v>1325</v>
      </c>
      <c r="F5" s="12">
        <f>F6+F7+F8+F9</f>
        <v>0</v>
      </c>
      <c r="G5" s="12">
        <f t="shared" ref="G5:G24" si="0">IF(F5&gt;0,(F5/E5)*100,0)</f>
        <v>0</v>
      </c>
      <c r="H5" s="162"/>
      <c r="I5" s="162"/>
      <c r="J5" s="162"/>
      <c r="K5" s="162"/>
      <c r="L5" s="154"/>
      <c r="M5" s="154"/>
    </row>
    <row r="6" spans="1:13">
      <c r="A6" s="155"/>
      <c r="B6" s="168"/>
      <c r="C6" s="155"/>
      <c r="D6" s="67" t="s">
        <v>17</v>
      </c>
      <c r="E6" s="14">
        <f>E11+E16+E21</f>
        <v>629.65</v>
      </c>
      <c r="F6" s="14">
        <f>F21+F11</f>
        <v>0</v>
      </c>
      <c r="G6" s="14">
        <f t="shared" si="0"/>
        <v>0</v>
      </c>
      <c r="H6" s="163"/>
      <c r="I6" s="163"/>
      <c r="J6" s="163"/>
      <c r="K6" s="163"/>
      <c r="L6" s="155"/>
      <c r="M6" s="155"/>
    </row>
    <row r="7" spans="1:13">
      <c r="A7" s="155"/>
      <c r="B7" s="168"/>
      <c r="C7" s="155"/>
      <c r="D7" s="67" t="s">
        <v>18</v>
      </c>
      <c r="E7" s="14">
        <f>E22+E12</f>
        <v>0</v>
      </c>
      <c r="F7" s="14">
        <f>F22+F12</f>
        <v>0</v>
      </c>
      <c r="G7" s="14">
        <f t="shared" si="0"/>
        <v>0</v>
      </c>
      <c r="H7" s="163"/>
      <c r="I7" s="163"/>
      <c r="J7" s="163"/>
      <c r="K7" s="163"/>
      <c r="L7" s="155"/>
      <c r="M7" s="155"/>
    </row>
    <row r="8" spans="1:13">
      <c r="A8" s="155"/>
      <c r="B8" s="168"/>
      <c r="C8" s="155"/>
      <c r="D8" s="67" t="s">
        <v>19</v>
      </c>
      <c r="E8" s="14">
        <f>E18+E23</f>
        <v>695.35</v>
      </c>
      <c r="F8" s="14">
        <f>F23+F13+F18</f>
        <v>0</v>
      </c>
      <c r="G8" s="14">
        <f t="shared" si="0"/>
        <v>0</v>
      </c>
      <c r="H8" s="163"/>
      <c r="I8" s="163"/>
      <c r="J8" s="163"/>
      <c r="K8" s="163"/>
      <c r="L8" s="155"/>
      <c r="M8" s="155"/>
    </row>
    <row r="9" spans="1:13">
      <c r="A9" s="155"/>
      <c r="B9" s="168"/>
      <c r="C9" s="155"/>
      <c r="D9" s="67" t="s">
        <v>20</v>
      </c>
      <c r="E9" s="14">
        <f>E24+E14</f>
        <v>0</v>
      </c>
      <c r="F9" s="14">
        <f>F24+F14</f>
        <v>0</v>
      </c>
      <c r="G9" s="14">
        <f t="shared" si="0"/>
        <v>0</v>
      </c>
      <c r="H9" s="163"/>
      <c r="I9" s="163"/>
      <c r="J9" s="163"/>
      <c r="K9" s="163"/>
      <c r="L9" s="155"/>
      <c r="M9" s="155"/>
    </row>
    <row r="10" spans="1:13">
      <c r="A10" s="156" t="s">
        <v>128</v>
      </c>
      <c r="B10" s="164" t="s">
        <v>129</v>
      </c>
      <c r="C10" s="154">
        <v>2020</v>
      </c>
      <c r="D10" s="10" t="s">
        <v>16</v>
      </c>
      <c r="E10" s="12">
        <f>SUM(E11:E14)</f>
        <v>0</v>
      </c>
      <c r="F10" s="12">
        <f>F11+F12+F13+F14</f>
        <v>0</v>
      </c>
      <c r="G10" s="12">
        <f t="shared" si="0"/>
        <v>0</v>
      </c>
      <c r="H10" s="164" t="s">
        <v>130</v>
      </c>
      <c r="I10" s="162">
        <v>0</v>
      </c>
      <c r="J10" s="162">
        <v>0</v>
      </c>
      <c r="K10" s="162">
        <v>0</v>
      </c>
      <c r="L10" s="154"/>
      <c r="M10" s="154"/>
    </row>
    <row r="11" spans="1:13">
      <c r="A11" s="156"/>
      <c r="B11" s="165"/>
      <c r="C11" s="155"/>
      <c r="D11" s="67" t="s">
        <v>17</v>
      </c>
      <c r="E11" s="14">
        <v>0</v>
      </c>
      <c r="F11" s="14">
        <v>0</v>
      </c>
      <c r="G11" s="14">
        <f t="shared" si="0"/>
        <v>0</v>
      </c>
      <c r="H11" s="165"/>
      <c r="I11" s="163"/>
      <c r="J11" s="163"/>
      <c r="K11" s="163"/>
      <c r="L11" s="155"/>
      <c r="M11" s="155"/>
    </row>
    <row r="12" spans="1:13">
      <c r="A12" s="156"/>
      <c r="B12" s="165"/>
      <c r="C12" s="155"/>
      <c r="D12" s="67" t="s">
        <v>18</v>
      </c>
      <c r="E12" s="14">
        <v>0</v>
      </c>
      <c r="F12" s="14">
        <v>0</v>
      </c>
      <c r="G12" s="14">
        <f t="shared" si="0"/>
        <v>0</v>
      </c>
      <c r="H12" s="165"/>
      <c r="I12" s="163"/>
      <c r="J12" s="163"/>
      <c r="K12" s="163"/>
      <c r="L12" s="155"/>
      <c r="M12" s="155"/>
    </row>
    <row r="13" spans="1:13">
      <c r="A13" s="156"/>
      <c r="B13" s="165"/>
      <c r="C13" s="155"/>
      <c r="D13" s="67" t="s">
        <v>19</v>
      </c>
      <c r="E13" s="14">
        <v>0</v>
      </c>
      <c r="F13" s="14">
        <v>0</v>
      </c>
      <c r="G13" s="14">
        <f t="shared" si="0"/>
        <v>0</v>
      </c>
      <c r="H13" s="165"/>
      <c r="I13" s="163"/>
      <c r="J13" s="163"/>
      <c r="K13" s="163"/>
      <c r="L13" s="155"/>
      <c r="M13" s="155"/>
    </row>
    <row r="14" spans="1:13">
      <c r="A14" s="156"/>
      <c r="B14" s="166"/>
      <c r="C14" s="155"/>
      <c r="D14" s="67" t="s">
        <v>20</v>
      </c>
      <c r="E14" s="14">
        <v>0</v>
      </c>
      <c r="F14" s="14">
        <v>0</v>
      </c>
      <c r="G14" s="14">
        <f t="shared" si="0"/>
        <v>0</v>
      </c>
      <c r="H14" s="165"/>
      <c r="I14" s="163"/>
      <c r="J14" s="163"/>
      <c r="K14" s="163"/>
      <c r="L14" s="155"/>
      <c r="M14" s="155"/>
    </row>
    <row r="15" spans="1:13">
      <c r="A15" s="154">
        <v>2</v>
      </c>
      <c r="B15" s="169" t="s">
        <v>131</v>
      </c>
      <c r="C15" s="154">
        <v>2020</v>
      </c>
      <c r="D15" s="10" t="s">
        <v>16</v>
      </c>
      <c r="E15" s="79">
        <f>SUM(E16:E19)</f>
        <v>40</v>
      </c>
      <c r="F15" s="79">
        <f>SUM(F16:F19)</f>
        <v>0</v>
      </c>
      <c r="G15" s="79">
        <f t="shared" si="0"/>
        <v>0</v>
      </c>
      <c r="H15" s="170"/>
      <c r="I15" s="69"/>
      <c r="J15" s="69"/>
      <c r="K15" s="69"/>
      <c r="L15" s="65"/>
      <c r="M15" s="65"/>
    </row>
    <row r="16" spans="1:13">
      <c r="A16" s="155"/>
      <c r="B16" s="165"/>
      <c r="C16" s="155"/>
      <c r="D16" s="67" t="s">
        <v>17</v>
      </c>
      <c r="E16" s="80">
        <v>0</v>
      </c>
      <c r="F16" s="80">
        <v>0</v>
      </c>
      <c r="G16" s="80">
        <f t="shared" si="0"/>
        <v>0</v>
      </c>
      <c r="H16" s="171"/>
      <c r="I16" s="70"/>
      <c r="J16" s="70"/>
      <c r="K16" s="70"/>
      <c r="L16" s="66"/>
      <c r="M16" s="66"/>
    </row>
    <row r="17" spans="1:13">
      <c r="A17" s="155"/>
      <c r="B17" s="165"/>
      <c r="C17" s="155"/>
      <c r="D17" s="67" t="s">
        <v>18</v>
      </c>
      <c r="E17" s="80">
        <v>0</v>
      </c>
      <c r="F17" s="80">
        <v>0</v>
      </c>
      <c r="G17" s="80">
        <f t="shared" si="0"/>
        <v>0</v>
      </c>
      <c r="H17" s="171"/>
      <c r="I17" s="70"/>
      <c r="J17" s="70"/>
      <c r="K17" s="70"/>
      <c r="L17" s="66"/>
      <c r="M17" s="66"/>
    </row>
    <row r="18" spans="1:13">
      <c r="A18" s="155"/>
      <c r="B18" s="165"/>
      <c r="C18" s="155"/>
      <c r="D18" s="67" t="s">
        <v>19</v>
      </c>
      <c r="E18" s="80">
        <v>40</v>
      </c>
      <c r="F18" s="80">
        <v>0</v>
      </c>
      <c r="G18" s="80">
        <f t="shared" si="0"/>
        <v>0</v>
      </c>
      <c r="H18" s="171"/>
      <c r="I18" s="70"/>
      <c r="J18" s="70"/>
      <c r="K18" s="70"/>
      <c r="L18" s="66"/>
      <c r="M18" s="66"/>
    </row>
    <row r="19" spans="1:13">
      <c r="A19" s="161"/>
      <c r="B19" s="166"/>
      <c r="C19" s="155"/>
      <c r="D19" s="67" t="s">
        <v>20</v>
      </c>
      <c r="E19" s="80">
        <v>0</v>
      </c>
      <c r="F19" s="80">
        <v>0</v>
      </c>
      <c r="G19" s="81">
        <f t="shared" si="0"/>
        <v>0</v>
      </c>
      <c r="H19" s="172"/>
      <c r="I19" s="71"/>
      <c r="J19" s="71"/>
      <c r="K19" s="71"/>
      <c r="L19" s="68"/>
      <c r="M19" s="68"/>
    </row>
    <row r="20" spans="1:13">
      <c r="A20" s="154">
        <v>3</v>
      </c>
      <c r="B20" s="169" t="s">
        <v>132</v>
      </c>
      <c r="C20" s="154">
        <v>2020</v>
      </c>
      <c r="D20" s="10" t="s">
        <v>16</v>
      </c>
      <c r="E20" s="79">
        <f>SUM(E21:E24)</f>
        <v>1285</v>
      </c>
      <c r="F20" s="79">
        <f>SUM(F21:F24)</f>
        <v>0</v>
      </c>
      <c r="G20" s="79">
        <f t="shared" si="0"/>
        <v>0</v>
      </c>
      <c r="H20" s="170"/>
      <c r="I20" s="69"/>
      <c r="J20" s="69"/>
      <c r="K20" s="69"/>
      <c r="L20" s="65"/>
      <c r="M20" s="65"/>
    </row>
    <row r="21" spans="1:13">
      <c r="A21" s="155"/>
      <c r="B21" s="165"/>
      <c r="C21" s="155"/>
      <c r="D21" s="67" t="s">
        <v>17</v>
      </c>
      <c r="E21" s="80">
        <v>629.65</v>
      </c>
      <c r="F21" s="80">
        <v>0</v>
      </c>
      <c r="G21" s="80">
        <f t="shared" si="0"/>
        <v>0</v>
      </c>
      <c r="H21" s="171"/>
      <c r="I21" s="70"/>
      <c r="J21" s="70"/>
      <c r="K21" s="70"/>
      <c r="L21" s="66"/>
      <c r="M21" s="66"/>
    </row>
    <row r="22" spans="1:13">
      <c r="A22" s="155"/>
      <c r="B22" s="165"/>
      <c r="C22" s="155"/>
      <c r="D22" s="67" t="s">
        <v>18</v>
      </c>
      <c r="E22" s="80">
        <v>0</v>
      </c>
      <c r="F22" s="80">
        <v>0</v>
      </c>
      <c r="G22" s="80">
        <f t="shared" si="0"/>
        <v>0</v>
      </c>
      <c r="H22" s="171"/>
      <c r="I22" s="70"/>
      <c r="J22" s="70"/>
      <c r="K22" s="70"/>
      <c r="L22" s="66"/>
      <c r="M22" s="66"/>
    </row>
    <row r="23" spans="1:13">
      <c r="A23" s="155"/>
      <c r="B23" s="165"/>
      <c r="C23" s="155"/>
      <c r="D23" s="67" t="s">
        <v>19</v>
      </c>
      <c r="E23" s="80">
        <v>655.35</v>
      </c>
      <c r="F23" s="80">
        <v>0</v>
      </c>
      <c r="G23" s="80">
        <f t="shared" si="0"/>
        <v>0</v>
      </c>
      <c r="H23" s="171"/>
      <c r="I23" s="70"/>
      <c r="J23" s="70"/>
      <c r="K23" s="70"/>
      <c r="L23" s="66"/>
      <c r="M23" s="66"/>
    </row>
    <row r="24" spans="1:13" ht="24.6" customHeight="1">
      <c r="A24" s="161"/>
      <c r="B24" s="166"/>
      <c r="C24" s="161"/>
      <c r="D24" s="67" t="s">
        <v>20</v>
      </c>
      <c r="E24" s="81">
        <v>0</v>
      </c>
      <c r="F24" s="80">
        <v>0</v>
      </c>
      <c r="G24" s="81">
        <f t="shared" si="0"/>
        <v>0</v>
      </c>
      <c r="H24" s="172"/>
      <c r="I24" s="71"/>
      <c r="J24" s="71"/>
      <c r="K24" s="71"/>
      <c r="L24" s="68"/>
      <c r="M24" s="68"/>
    </row>
  </sheetData>
  <mergeCells count="34">
    <mergeCell ref="A20:A24"/>
    <mergeCell ref="B20:B24"/>
    <mergeCell ref="C20:C24"/>
    <mergeCell ref="H20:H24"/>
    <mergeCell ref="L10:L14"/>
    <mergeCell ref="M10:M14"/>
    <mergeCell ref="A15:A19"/>
    <mergeCell ref="B15:B19"/>
    <mergeCell ref="C15:C19"/>
    <mergeCell ref="H15:H19"/>
    <mergeCell ref="K5:K9"/>
    <mergeCell ref="L5:L9"/>
    <mergeCell ref="M5:M9"/>
    <mergeCell ref="A10:A14"/>
    <mergeCell ref="B10:B14"/>
    <mergeCell ref="C10:C14"/>
    <mergeCell ref="H10:H14"/>
    <mergeCell ref="I10:I14"/>
    <mergeCell ref="J10:J14"/>
    <mergeCell ref="K10:K14"/>
    <mergeCell ref="A5:A9"/>
    <mergeCell ref="B5:B9"/>
    <mergeCell ref="C5:C9"/>
    <mergeCell ref="H5:H9"/>
    <mergeCell ref="I5:I9"/>
    <mergeCell ref="J5:J9"/>
    <mergeCell ref="A1:M1"/>
    <mergeCell ref="A3:A4"/>
    <mergeCell ref="B3:B4"/>
    <mergeCell ref="C3:C4"/>
    <mergeCell ref="D3:G3"/>
    <mergeCell ref="H3:K3"/>
    <mergeCell ref="L3:L4"/>
    <mergeCell ref="M3:M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33EA1-E9F2-44C3-A6CE-CE537005432D}">
  <sheetPr>
    <tabColor rgb="FFFFC000"/>
  </sheetPr>
  <dimension ref="A1:M58"/>
  <sheetViews>
    <sheetView zoomScale="107" zoomScaleNormal="107" workbookViewId="0">
      <selection activeCell="F24" sqref="F24"/>
    </sheetView>
  </sheetViews>
  <sheetFormatPr defaultRowHeight="15"/>
  <cols>
    <col min="2" max="2" width="33.28515625" customWidth="1"/>
    <col min="7" max="7" width="10" bestFit="1" customWidth="1"/>
    <col min="8" max="8" width="14.140625" customWidth="1"/>
    <col min="12" max="12" width="18.42578125" customWidth="1"/>
    <col min="13" max="13" width="16" customWidth="1"/>
    <col min="258" max="258" width="33.28515625" customWidth="1"/>
    <col min="263" max="263" width="10" bestFit="1" customWidth="1"/>
    <col min="264" max="264" width="14.140625" customWidth="1"/>
    <col min="268" max="268" width="18.42578125" customWidth="1"/>
    <col min="269" max="269" width="16" customWidth="1"/>
    <col min="514" max="514" width="33.28515625" customWidth="1"/>
    <col min="519" max="519" width="10" bestFit="1" customWidth="1"/>
    <col min="520" max="520" width="14.140625" customWidth="1"/>
    <col min="524" max="524" width="18.42578125" customWidth="1"/>
    <col min="525" max="525" width="16" customWidth="1"/>
    <col min="770" max="770" width="33.28515625" customWidth="1"/>
    <col min="775" max="775" width="10" bestFit="1" customWidth="1"/>
    <col min="776" max="776" width="14.140625" customWidth="1"/>
    <col min="780" max="780" width="18.42578125" customWidth="1"/>
    <col min="781" max="781" width="16" customWidth="1"/>
    <col min="1026" max="1026" width="33.28515625" customWidth="1"/>
    <col min="1031" max="1031" width="10" bestFit="1" customWidth="1"/>
    <col min="1032" max="1032" width="14.140625" customWidth="1"/>
    <col min="1036" max="1036" width="18.42578125" customWidth="1"/>
    <col min="1037" max="1037" width="16" customWidth="1"/>
    <col min="1282" max="1282" width="33.28515625" customWidth="1"/>
    <col min="1287" max="1287" width="10" bestFit="1" customWidth="1"/>
    <col min="1288" max="1288" width="14.140625" customWidth="1"/>
    <col min="1292" max="1292" width="18.42578125" customWidth="1"/>
    <col min="1293" max="1293" width="16" customWidth="1"/>
    <col min="1538" max="1538" width="33.28515625" customWidth="1"/>
    <col min="1543" max="1543" width="10" bestFit="1" customWidth="1"/>
    <col min="1544" max="1544" width="14.140625" customWidth="1"/>
    <col min="1548" max="1548" width="18.42578125" customWidth="1"/>
    <col min="1549" max="1549" width="16" customWidth="1"/>
    <col min="1794" max="1794" width="33.28515625" customWidth="1"/>
    <col min="1799" max="1799" width="10" bestFit="1" customWidth="1"/>
    <col min="1800" max="1800" width="14.140625" customWidth="1"/>
    <col min="1804" max="1804" width="18.42578125" customWidth="1"/>
    <col min="1805" max="1805" width="16" customWidth="1"/>
    <col min="2050" max="2050" width="33.28515625" customWidth="1"/>
    <col min="2055" max="2055" width="10" bestFit="1" customWidth="1"/>
    <col min="2056" max="2056" width="14.140625" customWidth="1"/>
    <col min="2060" max="2060" width="18.42578125" customWidth="1"/>
    <col min="2061" max="2061" width="16" customWidth="1"/>
    <col min="2306" max="2306" width="33.28515625" customWidth="1"/>
    <col min="2311" max="2311" width="10" bestFit="1" customWidth="1"/>
    <col min="2312" max="2312" width="14.140625" customWidth="1"/>
    <col min="2316" max="2316" width="18.42578125" customWidth="1"/>
    <col min="2317" max="2317" width="16" customWidth="1"/>
    <col min="2562" max="2562" width="33.28515625" customWidth="1"/>
    <col min="2567" max="2567" width="10" bestFit="1" customWidth="1"/>
    <col min="2568" max="2568" width="14.140625" customWidth="1"/>
    <col min="2572" max="2572" width="18.42578125" customWidth="1"/>
    <col min="2573" max="2573" width="16" customWidth="1"/>
    <col min="2818" max="2818" width="33.28515625" customWidth="1"/>
    <col min="2823" max="2823" width="10" bestFit="1" customWidth="1"/>
    <col min="2824" max="2824" width="14.140625" customWidth="1"/>
    <col min="2828" max="2828" width="18.42578125" customWidth="1"/>
    <col min="2829" max="2829" width="16" customWidth="1"/>
    <col min="3074" max="3074" width="33.28515625" customWidth="1"/>
    <col min="3079" max="3079" width="10" bestFit="1" customWidth="1"/>
    <col min="3080" max="3080" width="14.140625" customWidth="1"/>
    <col min="3084" max="3084" width="18.42578125" customWidth="1"/>
    <col min="3085" max="3085" width="16" customWidth="1"/>
    <col min="3330" max="3330" width="33.28515625" customWidth="1"/>
    <col min="3335" max="3335" width="10" bestFit="1" customWidth="1"/>
    <col min="3336" max="3336" width="14.140625" customWidth="1"/>
    <col min="3340" max="3340" width="18.42578125" customWidth="1"/>
    <col min="3341" max="3341" width="16" customWidth="1"/>
    <col min="3586" max="3586" width="33.28515625" customWidth="1"/>
    <col min="3591" max="3591" width="10" bestFit="1" customWidth="1"/>
    <col min="3592" max="3592" width="14.140625" customWidth="1"/>
    <col min="3596" max="3596" width="18.42578125" customWidth="1"/>
    <col min="3597" max="3597" width="16" customWidth="1"/>
    <col min="3842" max="3842" width="33.28515625" customWidth="1"/>
    <col min="3847" max="3847" width="10" bestFit="1" customWidth="1"/>
    <col min="3848" max="3848" width="14.140625" customWidth="1"/>
    <col min="3852" max="3852" width="18.42578125" customWidth="1"/>
    <col min="3853" max="3853" width="16" customWidth="1"/>
    <col min="4098" max="4098" width="33.28515625" customWidth="1"/>
    <col min="4103" max="4103" width="10" bestFit="1" customWidth="1"/>
    <col min="4104" max="4104" width="14.140625" customWidth="1"/>
    <col min="4108" max="4108" width="18.42578125" customWidth="1"/>
    <col min="4109" max="4109" width="16" customWidth="1"/>
    <col min="4354" max="4354" width="33.28515625" customWidth="1"/>
    <col min="4359" max="4359" width="10" bestFit="1" customWidth="1"/>
    <col min="4360" max="4360" width="14.140625" customWidth="1"/>
    <col min="4364" max="4364" width="18.42578125" customWidth="1"/>
    <col min="4365" max="4365" width="16" customWidth="1"/>
    <col min="4610" max="4610" width="33.28515625" customWidth="1"/>
    <col min="4615" max="4615" width="10" bestFit="1" customWidth="1"/>
    <col min="4616" max="4616" width="14.140625" customWidth="1"/>
    <col min="4620" max="4620" width="18.42578125" customWidth="1"/>
    <col min="4621" max="4621" width="16" customWidth="1"/>
    <col min="4866" max="4866" width="33.28515625" customWidth="1"/>
    <col min="4871" max="4871" width="10" bestFit="1" customWidth="1"/>
    <col min="4872" max="4872" width="14.140625" customWidth="1"/>
    <col min="4876" max="4876" width="18.42578125" customWidth="1"/>
    <col min="4877" max="4877" width="16" customWidth="1"/>
    <col min="5122" max="5122" width="33.28515625" customWidth="1"/>
    <col min="5127" max="5127" width="10" bestFit="1" customWidth="1"/>
    <col min="5128" max="5128" width="14.140625" customWidth="1"/>
    <col min="5132" max="5132" width="18.42578125" customWidth="1"/>
    <col min="5133" max="5133" width="16" customWidth="1"/>
    <col min="5378" max="5378" width="33.28515625" customWidth="1"/>
    <col min="5383" max="5383" width="10" bestFit="1" customWidth="1"/>
    <col min="5384" max="5384" width="14.140625" customWidth="1"/>
    <col min="5388" max="5388" width="18.42578125" customWidth="1"/>
    <col min="5389" max="5389" width="16" customWidth="1"/>
    <col min="5634" max="5634" width="33.28515625" customWidth="1"/>
    <col min="5639" max="5639" width="10" bestFit="1" customWidth="1"/>
    <col min="5640" max="5640" width="14.140625" customWidth="1"/>
    <col min="5644" max="5644" width="18.42578125" customWidth="1"/>
    <col min="5645" max="5645" width="16" customWidth="1"/>
    <col min="5890" max="5890" width="33.28515625" customWidth="1"/>
    <col min="5895" max="5895" width="10" bestFit="1" customWidth="1"/>
    <col min="5896" max="5896" width="14.140625" customWidth="1"/>
    <col min="5900" max="5900" width="18.42578125" customWidth="1"/>
    <col min="5901" max="5901" width="16" customWidth="1"/>
    <col min="6146" max="6146" width="33.28515625" customWidth="1"/>
    <col min="6151" max="6151" width="10" bestFit="1" customWidth="1"/>
    <col min="6152" max="6152" width="14.140625" customWidth="1"/>
    <col min="6156" max="6156" width="18.42578125" customWidth="1"/>
    <col min="6157" max="6157" width="16" customWidth="1"/>
    <col min="6402" max="6402" width="33.28515625" customWidth="1"/>
    <col min="6407" max="6407" width="10" bestFit="1" customWidth="1"/>
    <col min="6408" max="6408" width="14.140625" customWidth="1"/>
    <col min="6412" max="6412" width="18.42578125" customWidth="1"/>
    <col min="6413" max="6413" width="16" customWidth="1"/>
    <col min="6658" max="6658" width="33.28515625" customWidth="1"/>
    <col min="6663" max="6663" width="10" bestFit="1" customWidth="1"/>
    <col min="6664" max="6664" width="14.140625" customWidth="1"/>
    <col min="6668" max="6668" width="18.42578125" customWidth="1"/>
    <col min="6669" max="6669" width="16" customWidth="1"/>
    <col min="6914" max="6914" width="33.28515625" customWidth="1"/>
    <col min="6919" max="6919" width="10" bestFit="1" customWidth="1"/>
    <col min="6920" max="6920" width="14.140625" customWidth="1"/>
    <col min="6924" max="6924" width="18.42578125" customWidth="1"/>
    <col min="6925" max="6925" width="16" customWidth="1"/>
    <col min="7170" max="7170" width="33.28515625" customWidth="1"/>
    <col min="7175" max="7175" width="10" bestFit="1" customWidth="1"/>
    <col min="7176" max="7176" width="14.140625" customWidth="1"/>
    <col min="7180" max="7180" width="18.42578125" customWidth="1"/>
    <col min="7181" max="7181" width="16" customWidth="1"/>
    <col min="7426" max="7426" width="33.28515625" customWidth="1"/>
    <col min="7431" max="7431" width="10" bestFit="1" customWidth="1"/>
    <col min="7432" max="7432" width="14.140625" customWidth="1"/>
    <col min="7436" max="7436" width="18.42578125" customWidth="1"/>
    <col min="7437" max="7437" width="16" customWidth="1"/>
    <col min="7682" max="7682" width="33.28515625" customWidth="1"/>
    <col min="7687" max="7687" width="10" bestFit="1" customWidth="1"/>
    <col min="7688" max="7688" width="14.140625" customWidth="1"/>
    <col min="7692" max="7692" width="18.42578125" customWidth="1"/>
    <col min="7693" max="7693" width="16" customWidth="1"/>
    <col min="7938" max="7938" width="33.28515625" customWidth="1"/>
    <col min="7943" max="7943" width="10" bestFit="1" customWidth="1"/>
    <col min="7944" max="7944" width="14.140625" customWidth="1"/>
    <col min="7948" max="7948" width="18.42578125" customWidth="1"/>
    <col min="7949" max="7949" width="16" customWidth="1"/>
    <col min="8194" max="8194" width="33.28515625" customWidth="1"/>
    <col min="8199" max="8199" width="10" bestFit="1" customWidth="1"/>
    <col min="8200" max="8200" width="14.140625" customWidth="1"/>
    <col min="8204" max="8204" width="18.42578125" customWidth="1"/>
    <col min="8205" max="8205" width="16" customWidth="1"/>
    <col min="8450" max="8450" width="33.28515625" customWidth="1"/>
    <col min="8455" max="8455" width="10" bestFit="1" customWidth="1"/>
    <col min="8456" max="8456" width="14.140625" customWidth="1"/>
    <col min="8460" max="8460" width="18.42578125" customWidth="1"/>
    <col min="8461" max="8461" width="16" customWidth="1"/>
    <col min="8706" max="8706" width="33.28515625" customWidth="1"/>
    <col min="8711" max="8711" width="10" bestFit="1" customWidth="1"/>
    <col min="8712" max="8712" width="14.140625" customWidth="1"/>
    <col min="8716" max="8716" width="18.42578125" customWidth="1"/>
    <col min="8717" max="8717" width="16" customWidth="1"/>
    <col min="8962" max="8962" width="33.28515625" customWidth="1"/>
    <col min="8967" max="8967" width="10" bestFit="1" customWidth="1"/>
    <col min="8968" max="8968" width="14.140625" customWidth="1"/>
    <col min="8972" max="8972" width="18.42578125" customWidth="1"/>
    <col min="8973" max="8973" width="16" customWidth="1"/>
    <col min="9218" max="9218" width="33.28515625" customWidth="1"/>
    <col min="9223" max="9223" width="10" bestFit="1" customWidth="1"/>
    <col min="9224" max="9224" width="14.140625" customWidth="1"/>
    <col min="9228" max="9228" width="18.42578125" customWidth="1"/>
    <col min="9229" max="9229" width="16" customWidth="1"/>
    <col min="9474" max="9474" width="33.28515625" customWidth="1"/>
    <col min="9479" max="9479" width="10" bestFit="1" customWidth="1"/>
    <col min="9480" max="9480" width="14.140625" customWidth="1"/>
    <col min="9484" max="9484" width="18.42578125" customWidth="1"/>
    <col min="9485" max="9485" width="16" customWidth="1"/>
    <col min="9730" max="9730" width="33.28515625" customWidth="1"/>
    <col min="9735" max="9735" width="10" bestFit="1" customWidth="1"/>
    <col min="9736" max="9736" width="14.140625" customWidth="1"/>
    <col min="9740" max="9740" width="18.42578125" customWidth="1"/>
    <col min="9741" max="9741" width="16" customWidth="1"/>
    <col min="9986" max="9986" width="33.28515625" customWidth="1"/>
    <col min="9991" max="9991" width="10" bestFit="1" customWidth="1"/>
    <col min="9992" max="9992" width="14.140625" customWidth="1"/>
    <col min="9996" max="9996" width="18.42578125" customWidth="1"/>
    <col min="9997" max="9997" width="16" customWidth="1"/>
    <col min="10242" max="10242" width="33.28515625" customWidth="1"/>
    <col min="10247" max="10247" width="10" bestFit="1" customWidth="1"/>
    <col min="10248" max="10248" width="14.140625" customWidth="1"/>
    <col min="10252" max="10252" width="18.42578125" customWidth="1"/>
    <col min="10253" max="10253" width="16" customWidth="1"/>
    <col min="10498" max="10498" width="33.28515625" customWidth="1"/>
    <col min="10503" max="10503" width="10" bestFit="1" customWidth="1"/>
    <col min="10504" max="10504" width="14.140625" customWidth="1"/>
    <col min="10508" max="10508" width="18.42578125" customWidth="1"/>
    <col min="10509" max="10509" width="16" customWidth="1"/>
    <col min="10754" max="10754" width="33.28515625" customWidth="1"/>
    <col min="10759" max="10759" width="10" bestFit="1" customWidth="1"/>
    <col min="10760" max="10760" width="14.140625" customWidth="1"/>
    <col min="10764" max="10764" width="18.42578125" customWidth="1"/>
    <col min="10765" max="10765" width="16" customWidth="1"/>
    <col min="11010" max="11010" width="33.28515625" customWidth="1"/>
    <col min="11015" max="11015" width="10" bestFit="1" customWidth="1"/>
    <col min="11016" max="11016" width="14.140625" customWidth="1"/>
    <col min="11020" max="11020" width="18.42578125" customWidth="1"/>
    <col min="11021" max="11021" width="16" customWidth="1"/>
    <col min="11266" max="11266" width="33.28515625" customWidth="1"/>
    <col min="11271" max="11271" width="10" bestFit="1" customWidth="1"/>
    <col min="11272" max="11272" width="14.140625" customWidth="1"/>
    <col min="11276" max="11276" width="18.42578125" customWidth="1"/>
    <col min="11277" max="11277" width="16" customWidth="1"/>
    <col min="11522" max="11522" width="33.28515625" customWidth="1"/>
    <col min="11527" max="11527" width="10" bestFit="1" customWidth="1"/>
    <col min="11528" max="11528" width="14.140625" customWidth="1"/>
    <col min="11532" max="11532" width="18.42578125" customWidth="1"/>
    <col min="11533" max="11533" width="16" customWidth="1"/>
    <col min="11778" max="11778" width="33.28515625" customWidth="1"/>
    <col min="11783" max="11783" width="10" bestFit="1" customWidth="1"/>
    <col min="11784" max="11784" width="14.140625" customWidth="1"/>
    <col min="11788" max="11788" width="18.42578125" customWidth="1"/>
    <col min="11789" max="11789" width="16" customWidth="1"/>
    <col min="12034" max="12034" width="33.28515625" customWidth="1"/>
    <col min="12039" max="12039" width="10" bestFit="1" customWidth="1"/>
    <col min="12040" max="12040" width="14.140625" customWidth="1"/>
    <col min="12044" max="12044" width="18.42578125" customWidth="1"/>
    <col min="12045" max="12045" width="16" customWidth="1"/>
    <col min="12290" max="12290" width="33.28515625" customWidth="1"/>
    <col min="12295" max="12295" width="10" bestFit="1" customWidth="1"/>
    <col min="12296" max="12296" width="14.140625" customWidth="1"/>
    <col min="12300" max="12300" width="18.42578125" customWidth="1"/>
    <col min="12301" max="12301" width="16" customWidth="1"/>
    <col min="12546" max="12546" width="33.28515625" customWidth="1"/>
    <col min="12551" max="12551" width="10" bestFit="1" customWidth="1"/>
    <col min="12552" max="12552" width="14.140625" customWidth="1"/>
    <col min="12556" max="12556" width="18.42578125" customWidth="1"/>
    <col min="12557" max="12557" width="16" customWidth="1"/>
    <col min="12802" max="12802" width="33.28515625" customWidth="1"/>
    <col min="12807" max="12807" width="10" bestFit="1" customWidth="1"/>
    <col min="12808" max="12808" width="14.140625" customWidth="1"/>
    <col min="12812" max="12812" width="18.42578125" customWidth="1"/>
    <col min="12813" max="12813" width="16" customWidth="1"/>
    <col min="13058" max="13058" width="33.28515625" customWidth="1"/>
    <col min="13063" max="13063" width="10" bestFit="1" customWidth="1"/>
    <col min="13064" max="13064" width="14.140625" customWidth="1"/>
    <col min="13068" max="13068" width="18.42578125" customWidth="1"/>
    <col min="13069" max="13069" width="16" customWidth="1"/>
    <col min="13314" max="13314" width="33.28515625" customWidth="1"/>
    <col min="13319" max="13319" width="10" bestFit="1" customWidth="1"/>
    <col min="13320" max="13320" width="14.140625" customWidth="1"/>
    <col min="13324" max="13324" width="18.42578125" customWidth="1"/>
    <col min="13325" max="13325" width="16" customWidth="1"/>
    <col min="13570" max="13570" width="33.28515625" customWidth="1"/>
    <col min="13575" max="13575" width="10" bestFit="1" customWidth="1"/>
    <col min="13576" max="13576" width="14.140625" customWidth="1"/>
    <col min="13580" max="13580" width="18.42578125" customWidth="1"/>
    <col min="13581" max="13581" width="16" customWidth="1"/>
    <col min="13826" max="13826" width="33.28515625" customWidth="1"/>
    <col min="13831" max="13831" width="10" bestFit="1" customWidth="1"/>
    <col min="13832" max="13832" width="14.140625" customWidth="1"/>
    <col min="13836" max="13836" width="18.42578125" customWidth="1"/>
    <col min="13837" max="13837" width="16" customWidth="1"/>
    <col min="14082" max="14082" width="33.28515625" customWidth="1"/>
    <col min="14087" max="14087" width="10" bestFit="1" customWidth="1"/>
    <col min="14088" max="14088" width="14.140625" customWidth="1"/>
    <col min="14092" max="14092" width="18.42578125" customWidth="1"/>
    <col min="14093" max="14093" width="16" customWidth="1"/>
    <col min="14338" max="14338" width="33.28515625" customWidth="1"/>
    <col min="14343" max="14343" width="10" bestFit="1" customWidth="1"/>
    <col min="14344" max="14344" width="14.140625" customWidth="1"/>
    <col min="14348" max="14348" width="18.42578125" customWidth="1"/>
    <col min="14349" max="14349" width="16" customWidth="1"/>
    <col min="14594" max="14594" width="33.28515625" customWidth="1"/>
    <col min="14599" max="14599" width="10" bestFit="1" customWidth="1"/>
    <col min="14600" max="14600" width="14.140625" customWidth="1"/>
    <col min="14604" max="14604" width="18.42578125" customWidth="1"/>
    <col min="14605" max="14605" width="16" customWidth="1"/>
    <col min="14850" max="14850" width="33.28515625" customWidth="1"/>
    <col min="14855" max="14855" width="10" bestFit="1" customWidth="1"/>
    <col min="14856" max="14856" width="14.140625" customWidth="1"/>
    <col min="14860" max="14860" width="18.42578125" customWidth="1"/>
    <col min="14861" max="14861" width="16" customWidth="1"/>
    <col min="15106" max="15106" width="33.28515625" customWidth="1"/>
    <col min="15111" max="15111" width="10" bestFit="1" customWidth="1"/>
    <col min="15112" max="15112" width="14.140625" customWidth="1"/>
    <col min="15116" max="15116" width="18.42578125" customWidth="1"/>
    <col min="15117" max="15117" width="16" customWidth="1"/>
    <col min="15362" max="15362" width="33.28515625" customWidth="1"/>
    <col min="15367" max="15367" width="10" bestFit="1" customWidth="1"/>
    <col min="15368" max="15368" width="14.140625" customWidth="1"/>
    <col min="15372" max="15372" width="18.42578125" customWidth="1"/>
    <col min="15373" max="15373" width="16" customWidth="1"/>
    <col min="15618" max="15618" width="33.28515625" customWidth="1"/>
    <col min="15623" max="15623" width="10" bestFit="1" customWidth="1"/>
    <col min="15624" max="15624" width="14.140625" customWidth="1"/>
    <col min="15628" max="15628" width="18.42578125" customWidth="1"/>
    <col min="15629" max="15629" width="16" customWidth="1"/>
    <col min="15874" max="15874" width="33.28515625" customWidth="1"/>
    <col min="15879" max="15879" width="10" bestFit="1" customWidth="1"/>
    <col min="15880" max="15880" width="14.140625" customWidth="1"/>
    <col min="15884" max="15884" width="18.42578125" customWidth="1"/>
    <col min="15885" max="15885" width="16" customWidth="1"/>
    <col min="16130" max="16130" width="33.28515625" customWidth="1"/>
    <col min="16135" max="16135" width="10" bestFit="1" customWidth="1"/>
    <col min="16136" max="16136" width="14.140625" customWidth="1"/>
    <col min="16140" max="16140" width="18.42578125" customWidth="1"/>
    <col min="16141" max="16141" width="16" customWidth="1"/>
  </cols>
  <sheetData>
    <row r="1" spans="1:13" ht="14.45" customHeight="1">
      <c r="A1" s="174" t="s">
        <v>133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</row>
    <row r="2" spans="1:13">
      <c r="A2" s="82"/>
      <c r="D2" s="82"/>
    </row>
    <row r="3" spans="1:13" ht="20.45" customHeight="1">
      <c r="A3" s="175" t="s">
        <v>1</v>
      </c>
      <c r="B3" s="175" t="s">
        <v>2</v>
      </c>
      <c r="C3" s="175" t="s">
        <v>3</v>
      </c>
      <c r="D3" s="173" t="s">
        <v>4</v>
      </c>
      <c r="E3" s="173"/>
      <c r="F3" s="173"/>
      <c r="G3" s="173"/>
      <c r="H3" s="177" t="s">
        <v>5</v>
      </c>
      <c r="I3" s="178"/>
      <c r="J3" s="178"/>
      <c r="K3" s="178"/>
      <c r="L3" s="179" t="s">
        <v>6</v>
      </c>
      <c r="M3" s="175" t="s">
        <v>7</v>
      </c>
    </row>
    <row r="4" spans="1:13" ht="67.5">
      <c r="A4" s="176"/>
      <c r="B4" s="176"/>
      <c r="C4" s="176"/>
      <c r="D4" s="83" t="s">
        <v>8</v>
      </c>
      <c r="E4" s="83" t="s">
        <v>9</v>
      </c>
      <c r="F4" s="83" t="s">
        <v>10</v>
      </c>
      <c r="G4" s="83" t="s">
        <v>134</v>
      </c>
      <c r="H4" s="83" t="s">
        <v>12</v>
      </c>
      <c r="I4" s="84" t="s">
        <v>13</v>
      </c>
      <c r="J4" s="83" t="s">
        <v>14</v>
      </c>
      <c r="K4" s="83" t="s">
        <v>135</v>
      </c>
      <c r="L4" s="180"/>
      <c r="M4" s="181"/>
    </row>
    <row r="5" spans="1:13">
      <c r="A5" s="173"/>
      <c r="B5" s="182" t="s">
        <v>136</v>
      </c>
      <c r="C5" s="173">
        <v>2020</v>
      </c>
      <c r="D5" s="85" t="s">
        <v>16</v>
      </c>
      <c r="E5" s="79">
        <f>E6+E7+E8+E9</f>
        <v>946.32999999999993</v>
      </c>
      <c r="F5" s="79">
        <f>F6+F7+F8+F9</f>
        <v>51.02</v>
      </c>
      <c r="G5" s="79">
        <f>G6+G7+G8+G9</f>
        <v>100</v>
      </c>
      <c r="H5" s="185"/>
      <c r="I5" s="72"/>
      <c r="J5" s="72"/>
      <c r="K5" s="72"/>
      <c r="L5" s="175" t="s">
        <v>137</v>
      </c>
      <c r="M5" s="173"/>
    </row>
    <row r="6" spans="1:13" ht="14.45" customHeight="1">
      <c r="A6" s="173"/>
      <c r="B6" s="183"/>
      <c r="C6" s="173"/>
      <c r="D6" s="81" t="s">
        <v>17</v>
      </c>
      <c r="E6" s="80">
        <f t="shared" ref="E6:G8" si="0">E11+E21+E26+E46+E51</f>
        <v>0</v>
      </c>
      <c r="F6" s="80">
        <f t="shared" si="0"/>
        <v>0</v>
      </c>
      <c r="G6" s="80">
        <f t="shared" si="0"/>
        <v>0</v>
      </c>
      <c r="H6" s="186"/>
      <c r="I6" s="72"/>
      <c r="J6" s="72"/>
      <c r="K6" s="72"/>
      <c r="L6" s="176"/>
      <c r="M6" s="173"/>
    </row>
    <row r="7" spans="1:13">
      <c r="A7" s="173"/>
      <c r="B7" s="183"/>
      <c r="C7" s="173"/>
      <c r="D7" s="81" t="s">
        <v>18</v>
      </c>
      <c r="E7" s="80">
        <f t="shared" si="0"/>
        <v>0</v>
      </c>
      <c r="F7" s="80">
        <f t="shared" si="0"/>
        <v>0</v>
      </c>
      <c r="G7" s="80">
        <f t="shared" si="0"/>
        <v>0</v>
      </c>
      <c r="H7" s="186"/>
      <c r="I7" s="72"/>
      <c r="J7" s="72"/>
      <c r="K7" s="72"/>
      <c r="L7" s="176"/>
      <c r="M7" s="173"/>
    </row>
    <row r="8" spans="1:13">
      <c r="A8" s="173"/>
      <c r="B8" s="183"/>
      <c r="C8" s="173"/>
      <c r="D8" s="81" t="s">
        <v>19</v>
      </c>
      <c r="E8" s="80">
        <f t="shared" si="0"/>
        <v>946.32999999999993</v>
      </c>
      <c r="F8" s="80">
        <f t="shared" si="0"/>
        <v>51.02</v>
      </c>
      <c r="G8" s="80">
        <f t="shared" si="0"/>
        <v>100</v>
      </c>
      <c r="H8" s="186"/>
      <c r="I8" s="72"/>
      <c r="J8" s="72"/>
      <c r="K8" s="72"/>
      <c r="L8" s="176"/>
      <c r="M8" s="173"/>
    </row>
    <row r="9" spans="1:13">
      <c r="A9" s="173"/>
      <c r="B9" s="184"/>
      <c r="C9" s="173"/>
      <c r="D9" s="81" t="s">
        <v>20</v>
      </c>
      <c r="E9" s="80">
        <f>E14+E24+E29+E49+E54</f>
        <v>0</v>
      </c>
      <c r="F9" s="80">
        <f>F14+F24+F29+F49+F54</f>
        <v>0</v>
      </c>
      <c r="G9" s="80">
        <f>G14+G24+G29+G49+G54</f>
        <v>0</v>
      </c>
      <c r="H9" s="187"/>
      <c r="I9" s="72"/>
      <c r="J9" s="72"/>
      <c r="K9" s="72"/>
      <c r="L9" s="181"/>
      <c r="M9" s="173"/>
    </row>
    <row r="10" spans="1:13">
      <c r="A10" s="173" t="s">
        <v>128</v>
      </c>
      <c r="B10" s="188" t="s">
        <v>138</v>
      </c>
      <c r="C10" s="173">
        <v>2020</v>
      </c>
      <c r="D10" s="85" t="s">
        <v>16</v>
      </c>
      <c r="E10" s="79">
        <f>E11+E12+E13+E14</f>
        <v>895.31</v>
      </c>
      <c r="F10" s="79">
        <f>F15</f>
        <v>0</v>
      </c>
      <c r="G10" s="79">
        <v>0</v>
      </c>
      <c r="H10" s="191"/>
      <c r="I10" s="67"/>
      <c r="J10" s="67"/>
      <c r="K10" s="67"/>
      <c r="L10" s="175" t="s">
        <v>137</v>
      </c>
      <c r="M10" s="175"/>
    </row>
    <row r="11" spans="1:13" ht="14.45" customHeight="1">
      <c r="A11" s="173"/>
      <c r="B11" s="189"/>
      <c r="C11" s="173"/>
      <c r="D11" s="81" t="s">
        <v>17</v>
      </c>
      <c r="E11" s="80">
        <f>E16</f>
        <v>0</v>
      </c>
      <c r="F11" s="80">
        <f t="shared" ref="F11:G13" si="1">F17</f>
        <v>0</v>
      </c>
      <c r="G11" s="80">
        <f t="shared" si="1"/>
        <v>0</v>
      </c>
      <c r="H11" s="192"/>
      <c r="I11" s="67"/>
      <c r="J11" s="67"/>
      <c r="K11" s="67"/>
      <c r="L11" s="176"/>
      <c r="M11" s="176"/>
    </row>
    <row r="12" spans="1:13">
      <c r="A12" s="173"/>
      <c r="B12" s="189"/>
      <c r="C12" s="173"/>
      <c r="D12" s="81" t="s">
        <v>18</v>
      </c>
      <c r="E12" s="80">
        <f>E17</f>
        <v>0</v>
      </c>
      <c r="F12" s="80">
        <f t="shared" si="1"/>
        <v>0</v>
      </c>
      <c r="G12" s="80">
        <f t="shared" si="1"/>
        <v>0</v>
      </c>
      <c r="H12" s="192"/>
      <c r="I12" s="67"/>
      <c r="J12" s="67"/>
      <c r="K12" s="67"/>
      <c r="L12" s="176"/>
      <c r="M12" s="176"/>
    </row>
    <row r="13" spans="1:13">
      <c r="A13" s="173"/>
      <c r="B13" s="189"/>
      <c r="C13" s="173"/>
      <c r="D13" s="81" t="s">
        <v>19</v>
      </c>
      <c r="E13" s="80">
        <f>E18</f>
        <v>895.31</v>
      </c>
      <c r="F13" s="80">
        <f t="shared" si="1"/>
        <v>0</v>
      </c>
      <c r="G13" s="80">
        <f t="shared" si="1"/>
        <v>0</v>
      </c>
      <c r="H13" s="192"/>
      <c r="I13" s="67"/>
      <c r="J13" s="67"/>
      <c r="K13" s="67"/>
      <c r="L13" s="176"/>
      <c r="M13" s="176"/>
    </row>
    <row r="14" spans="1:13">
      <c r="A14" s="173"/>
      <c r="B14" s="190"/>
      <c r="C14" s="173"/>
      <c r="D14" s="81" t="s">
        <v>20</v>
      </c>
      <c r="E14" s="80">
        <f>E19</f>
        <v>0</v>
      </c>
      <c r="F14" s="80">
        <f>F19</f>
        <v>0</v>
      </c>
      <c r="G14" s="80">
        <f>G19</f>
        <v>0</v>
      </c>
      <c r="H14" s="193"/>
      <c r="I14" s="86"/>
      <c r="J14" s="86"/>
      <c r="K14" s="86"/>
      <c r="L14" s="181"/>
      <c r="M14" s="181"/>
    </row>
    <row r="15" spans="1:13">
      <c r="A15" s="194" t="s">
        <v>139</v>
      </c>
      <c r="B15" s="188" t="s">
        <v>140</v>
      </c>
      <c r="C15" s="173">
        <v>2020</v>
      </c>
      <c r="D15" s="85" t="s">
        <v>16</v>
      </c>
      <c r="E15" s="79">
        <f>E16+E17+E18+E19</f>
        <v>895.31</v>
      </c>
      <c r="F15" s="79">
        <f>F16+F17+F18+F19</f>
        <v>0</v>
      </c>
      <c r="G15" s="79">
        <v>0</v>
      </c>
      <c r="H15" s="191" t="s">
        <v>141</v>
      </c>
      <c r="I15" s="87"/>
      <c r="J15" s="87"/>
      <c r="K15" s="87"/>
      <c r="L15" s="175" t="s">
        <v>137</v>
      </c>
      <c r="M15" s="175" t="s">
        <v>142</v>
      </c>
    </row>
    <row r="16" spans="1:13" ht="14.45" customHeight="1">
      <c r="A16" s="195"/>
      <c r="B16" s="189"/>
      <c r="C16" s="173"/>
      <c r="D16" s="81" t="s">
        <v>17</v>
      </c>
      <c r="E16" s="80">
        <v>0</v>
      </c>
      <c r="F16" s="80">
        <v>0</v>
      </c>
      <c r="G16" s="80">
        <v>0</v>
      </c>
      <c r="H16" s="192"/>
      <c r="I16" s="87"/>
      <c r="J16" s="87"/>
      <c r="K16" s="87"/>
      <c r="L16" s="176"/>
      <c r="M16" s="176"/>
    </row>
    <row r="17" spans="1:13">
      <c r="A17" s="195"/>
      <c r="B17" s="189"/>
      <c r="C17" s="173"/>
      <c r="D17" s="81" t="s">
        <v>18</v>
      </c>
      <c r="E17" s="80">
        <v>0</v>
      </c>
      <c r="F17" s="80">
        <v>0</v>
      </c>
      <c r="G17" s="80">
        <v>0</v>
      </c>
      <c r="H17" s="192"/>
      <c r="I17" s="87"/>
      <c r="J17" s="87"/>
      <c r="K17" s="87"/>
      <c r="L17" s="176"/>
      <c r="M17" s="176"/>
    </row>
    <row r="18" spans="1:13">
      <c r="A18" s="195"/>
      <c r="B18" s="189"/>
      <c r="C18" s="173"/>
      <c r="D18" s="81" t="s">
        <v>19</v>
      </c>
      <c r="E18" s="80">
        <v>895.31</v>
      </c>
      <c r="F18" s="80">
        <v>0</v>
      </c>
      <c r="G18" s="80">
        <v>0</v>
      </c>
      <c r="H18" s="192"/>
      <c r="I18" s="87"/>
      <c r="J18" s="87"/>
      <c r="K18" s="87"/>
      <c r="L18" s="176"/>
      <c r="M18" s="176"/>
    </row>
    <row r="19" spans="1:13">
      <c r="A19" s="196"/>
      <c r="B19" s="190"/>
      <c r="C19" s="173"/>
      <c r="D19" s="81" t="s">
        <v>20</v>
      </c>
      <c r="E19" s="80">
        <v>0</v>
      </c>
      <c r="F19" s="80">
        <v>0</v>
      </c>
      <c r="G19" s="80">
        <v>0</v>
      </c>
      <c r="H19" s="193"/>
      <c r="I19" s="87"/>
      <c r="J19" s="87"/>
      <c r="K19" s="87"/>
      <c r="L19" s="181"/>
      <c r="M19" s="181"/>
    </row>
    <row r="20" spans="1:13" ht="18" customHeight="1">
      <c r="A20" s="194" t="s">
        <v>35</v>
      </c>
      <c r="B20" s="188" t="s">
        <v>143</v>
      </c>
      <c r="C20" s="173">
        <v>2020</v>
      </c>
      <c r="D20" s="85" t="s">
        <v>16</v>
      </c>
      <c r="E20" s="79">
        <f>E21+E22+E23+E24</f>
        <v>51.02</v>
      </c>
      <c r="F20" s="79">
        <f>F21+F22+F23+F24</f>
        <v>51.02</v>
      </c>
      <c r="G20" s="79">
        <f>F20/E20*100</f>
        <v>100</v>
      </c>
      <c r="H20" s="191" t="s">
        <v>144</v>
      </c>
      <c r="I20" s="88"/>
      <c r="J20" s="88"/>
      <c r="K20" s="88"/>
      <c r="L20" s="175" t="s">
        <v>137</v>
      </c>
      <c r="M20" s="175" t="s">
        <v>145</v>
      </c>
    </row>
    <row r="21" spans="1:13" ht="18.600000000000001" customHeight="1">
      <c r="A21" s="195"/>
      <c r="B21" s="189"/>
      <c r="C21" s="173"/>
      <c r="D21" s="81" t="s">
        <v>17</v>
      </c>
      <c r="E21" s="80">
        <v>0</v>
      </c>
      <c r="F21" s="80">
        <v>0</v>
      </c>
      <c r="G21" s="80">
        <v>0</v>
      </c>
      <c r="H21" s="192"/>
      <c r="I21" s="89"/>
      <c r="J21" s="87"/>
      <c r="K21" s="90"/>
      <c r="L21" s="176"/>
      <c r="M21" s="176"/>
    </row>
    <row r="22" spans="1:13" ht="16.149999999999999" customHeight="1">
      <c r="A22" s="195"/>
      <c r="B22" s="189"/>
      <c r="C22" s="173"/>
      <c r="D22" s="81" t="s">
        <v>18</v>
      </c>
      <c r="E22" s="80">
        <v>0</v>
      </c>
      <c r="F22" s="80">
        <v>0</v>
      </c>
      <c r="G22" s="80">
        <v>0</v>
      </c>
      <c r="H22" s="192"/>
      <c r="I22" s="89"/>
      <c r="J22" s="87"/>
      <c r="K22" s="90"/>
      <c r="L22" s="176"/>
      <c r="M22" s="176"/>
    </row>
    <row r="23" spans="1:13" ht="16.149999999999999" customHeight="1">
      <c r="A23" s="195"/>
      <c r="B23" s="189"/>
      <c r="C23" s="173"/>
      <c r="D23" s="81" t="s">
        <v>19</v>
      </c>
      <c r="E23" s="80">
        <v>51.02</v>
      </c>
      <c r="F23" s="80">
        <v>51.02</v>
      </c>
      <c r="G23" s="80">
        <f>F23/E23*100</f>
        <v>100</v>
      </c>
      <c r="H23" s="192"/>
      <c r="I23" s="91"/>
      <c r="J23" s="91"/>
      <c r="K23" s="88"/>
      <c r="L23" s="176"/>
      <c r="M23" s="176"/>
    </row>
    <row r="24" spans="1:13" ht="13.15" customHeight="1">
      <c r="A24" s="196"/>
      <c r="B24" s="189"/>
      <c r="C24" s="173"/>
      <c r="D24" s="81" t="s">
        <v>20</v>
      </c>
      <c r="E24" s="80">
        <v>0</v>
      </c>
      <c r="F24" s="80">
        <v>0</v>
      </c>
      <c r="G24" s="80">
        <v>0</v>
      </c>
      <c r="H24" s="193"/>
      <c r="I24" s="89"/>
      <c r="J24" s="89"/>
      <c r="K24" s="89"/>
      <c r="L24" s="181"/>
      <c r="M24" s="181"/>
    </row>
    <row r="25" spans="1:13" ht="13.9" customHeight="1">
      <c r="A25" s="194" t="s">
        <v>146</v>
      </c>
      <c r="B25" s="197" t="s">
        <v>147</v>
      </c>
      <c r="C25" s="173">
        <v>2020</v>
      </c>
      <c r="D25" s="85" t="s">
        <v>16</v>
      </c>
      <c r="E25" s="79">
        <f>E26+E27+E28+E29</f>
        <v>0</v>
      </c>
      <c r="F25" s="79">
        <f>F26+F27+F28+F29</f>
        <v>0</v>
      </c>
      <c r="G25" s="79">
        <v>0</v>
      </c>
      <c r="H25" s="191" t="s">
        <v>141</v>
      </c>
      <c r="I25" s="87">
        <f>I28</f>
        <v>0</v>
      </c>
      <c r="J25" s="87">
        <v>0</v>
      </c>
      <c r="K25" s="87">
        <v>0</v>
      </c>
      <c r="L25" s="175" t="s">
        <v>137</v>
      </c>
      <c r="M25" s="175" t="s">
        <v>148</v>
      </c>
    </row>
    <row r="26" spans="1:13" ht="14.45" customHeight="1">
      <c r="A26" s="195"/>
      <c r="B26" s="189"/>
      <c r="C26" s="173"/>
      <c r="D26" s="81" t="s">
        <v>17</v>
      </c>
      <c r="E26" s="80">
        <v>0</v>
      </c>
      <c r="F26" s="80">
        <v>0</v>
      </c>
      <c r="G26" s="80">
        <v>0</v>
      </c>
      <c r="H26" s="192"/>
      <c r="I26" s="89"/>
      <c r="J26" s="87"/>
      <c r="K26" s="87"/>
      <c r="L26" s="176"/>
      <c r="M26" s="176"/>
    </row>
    <row r="27" spans="1:13">
      <c r="A27" s="195"/>
      <c r="B27" s="189"/>
      <c r="C27" s="173"/>
      <c r="D27" s="81" t="s">
        <v>18</v>
      </c>
      <c r="E27" s="80">
        <v>0</v>
      </c>
      <c r="F27" s="80">
        <v>0</v>
      </c>
      <c r="G27" s="80">
        <v>0</v>
      </c>
      <c r="H27" s="192"/>
      <c r="I27" s="89"/>
      <c r="J27" s="87"/>
      <c r="K27" s="87"/>
      <c r="L27" s="176"/>
      <c r="M27" s="176"/>
    </row>
    <row r="28" spans="1:13">
      <c r="A28" s="195"/>
      <c r="B28" s="189"/>
      <c r="C28" s="173"/>
      <c r="D28" s="81" t="s">
        <v>19</v>
      </c>
      <c r="E28" s="80">
        <v>0</v>
      </c>
      <c r="F28" s="80">
        <v>0</v>
      </c>
      <c r="G28" s="80">
        <v>0</v>
      </c>
      <c r="H28" s="192"/>
      <c r="I28" s="91">
        <v>0</v>
      </c>
      <c r="J28" s="87">
        <v>0</v>
      </c>
      <c r="K28" s="87">
        <v>0</v>
      </c>
      <c r="L28" s="176"/>
      <c r="M28" s="176"/>
    </row>
    <row r="29" spans="1:13">
      <c r="A29" s="196"/>
      <c r="B29" s="189"/>
      <c r="C29" s="173"/>
      <c r="D29" s="81" t="s">
        <v>20</v>
      </c>
      <c r="E29" s="80">
        <v>0</v>
      </c>
      <c r="F29" s="80">
        <v>0</v>
      </c>
      <c r="G29" s="80">
        <v>0</v>
      </c>
      <c r="H29" s="193"/>
      <c r="I29" s="89"/>
      <c r="J29" s="89"/>
      <c r="K29" s="89"/>
      <c r="L29" s="181"/>
      <c r="M29" s="181"/>
    </row>
    <row r="30" spans="1:13">
      <c r="A30" s="194" t="s">
        <v>47</v>
      </c>
      <c r="B30" s="198" t="s">
        <v>149</v>
      </c>
      <c r="C30" s="173">
        <v>2020</v>
      </c>
      <c r="D30" s="85" t="s">
        <v>16</v>
      </c>
      <c r="E30" s="79">
        <v>0</v>
      </c>
      <c r="F30" s="79">
        <v>0</v>
      </c>
      <c r="G30" s="79">
        <v>0</v>
      </c>
      <c r="H30" s="92"/>
      <c r="I30" s="89"/>
      <c r="J30" s="89"/>
      <c r="K30" s="89"/>
      <c r="L30" s="175" t="s">
        <v>137</v>
      </c>
      <c r="M30" s="175"/>
    </row>
    <row r="31" spans="1:13">
      <c r="A31" s="195"/>
      <c r="B31" s="198"/>
      <c r="C31" s="173"/>
      <c r="D31" s="81" t="s">
        <v>17</v>
      </c>
      <c r="E31" s="80">
        <v>0</v>
      </c>
      <c r="F31" s="80">
        <v>0</v>
      </c>
      <c r="G31" s="80">
        <v>0</v>
      </c>
      <c r="H31" s="92"/>
      <c r="I31" s="89"/>
      <c r="J31" s="89"/>
      <c r="K31" s="89"/>
      <c r="L31" s="176"/>
      <c r="M31" s="176"/>
    </row>
    <row r="32" spans="1:13">
      <c r="A32" s="195"/>
      <c r="B32" s="198"/>
      <c r="C32" s="173"/>
      <c r="D32" s="81" t="s">
        <v>18</v>
      </c>
      <c r="E32" s="80">
        <v>0</v>
      </c>
      <c r="F32" s="80">
        <v>0</v>
      </c>
      <c r="G32" s="80">
        <v>0</v>
      </c>
      <c r="H32" s="92"/>
      <c r="I32" s="89"/>
      <c r="J32" s="89"/>
      <c r="K32" s="89"/>
      <c r="L32" s="176"/>
      <c r="M32" s="176"/>
    </row>
    <row r="33" spans="1:13">
      <c r="A33" s="195"/>
      <c r="B33" s="198"/>
      <c r="C33" s="173"/>
      <c r="D33" s="81" t="s">
        <v>19</v>
      </c>
      <c r="E33" s="80">
        <v>0</v>
      </c>
      <c r="F33" s="80">
        <v>0</v>
      </c>
      <c r="G33" s="80">
        <v>0</v>
      </c>
      <c r="H33" s="92"/>
      <c r="I33" s="89"/>
      <c r="J33" s="89"/>
      <c r="K33" s="89"/>
      <c r="L33" s="176"/>
      <c r="M33" s="176"/>
    </row>
    <row r="34" spans="1:13">
      <c r="A34" s="196"/>
      <c r="B34" s="198"/>
      <c r="C34" s="173"/>
      <c r="D34" s="81" t="s">
        <v>20</v>
      </c>
      <c r="E34" s="80">
        <v>0</v>
      </c>
      <c r="F34" s="80">
        <v>0</v>
      </c>
      <c r="G34" s="80">
        <v>0</v>
      </c>
      <c r="H34" s="92"/>
      <c r="I34" s="89"/>
      <c r="J34" s="89"/>
      <c r="K34" s="89"/>
      <c r="L34" s="181"/>
      <c r="M34" s="181"/>
    </row>
    <row r="35" spans="1:13">
      <c r="A35" s="194" t="s">
        <v>49</v>
      </c>
      <c r="B35" s="198" t="s">
        <v>150</v>
      </c>
      <c r="C35" s="173">
        <v>2020</v>
      </c>
      <c r="D35" s="85" t="s">
        <v>16</v>
      </c>
      <c r="E35" s="79">
        <v>0</v>
      </c>
      <c r="F35" s="79">
        <v>0</v>
      </c>
      <c r="G35" s="79">
        <v>0</v>
      </c>
      <c r="H35" s="92"/>
      <c r="I35" s="89"/>
      <c r="J35" s="89"/>
      <c r="K35" s="89"/>
      <c r="L35" s="175" t="s">
        <v>137</v>
      </c>
      <c r="M35" s="175"/>
    </row>
    <row r="36" spans="1:13">
      <c r="A36" s="195"/>
      <c r="B36" s="198"/>
      <c r="C36" s="173"/>
      <c r="D36" s="81" t="s">
        <v>17</v>
      </c>
      <c r="E36" s="80">
        <v>0</v>
      </c>
      <c r="F36" s="80">
        <v>0</v>
      </c>
      <c r="G36" s="80">
        <v>0</v>
      </c>
      <c r="H36" s="92"/>
      <c r="I36" s="89"/>
      <c r="J36" s="89"/>
      <c r="K36" s="89"/>
      <c r="L36" s="176"/>
      <c r="M36" s="176"/>
    </row>
    <row r="37" spans="1:13">
      <c r="A37" s="195"/>
      <c r="B37" s="198"/>
      <c r="C37" s="173"/>
      <c r="D37" s="81" t="s">
        <v>18</v>
      </c>
      <c r="E37" s="80">
        <v>0</v>
      </c>
      <c r="F37" s="80">
        <v>0</v>
      </c>
      <c r="G37" s="80">
        <v>0</v>
      </c>
      <c r="H37" s="92"/>
      <c r="I37" s="89"/>
      <c r="J37" s="89"/>
      <c r="K37" s="89"/>
      <c r="L37" s="176"/>
      <c r="M37" s="176"/>
    </row>
    <row r="38" spans="1:13">
      <c r="A38" s="195"/>
      <c r="B38" s="198"/>
      <c r="C38" s="173"/>
      <c r="D38" s="81" t="s">
        <v>19</v>
      </c>
      <c r="E38" s="80">
        <v>0</v>
      </c>
      <c r="F38" s="80">
        <v>0</v>
      </c>
      <c r="G38" s="80">
        <v>0</v>
      </c>
      <c r="H38" s="92"/>
      <c r="I38" s="89"/>
      <c r="J38" s="89"/>
      <c r="K38" s="89"/>
      <c r="L38" s="176"/>
      <c r="M38" s="176"/>
    </row>
    <row r="39" spans="1:13">
      <c r="A39" s="196"/>
      <c r="B39" s="198"/>
      <c r="C39" s="173"/>
      <c r="D39" s="81" t="s">
        <v>20</v>
      </c>
      <c r="E39" s="80">
        <v>0</v>
      </c>
      <c r="F39" s="80">
        <v>0</v>
      </c>
      <c r="G39" s="80">
        <v>0</v>
      </c>
      <c r="H39" s="92"/>
      <c r="I39" s="89"/>
      <c r="J39" s="89"/>
      <c r="K39" s="89"/>
      <c r="L39" s="181"/>
      <c r="M39" s="181"/>
    </row>
    <row r="40" spans="1:13">
      <c r="A40" s="194" t="s">
        <v>51</v>
      </c>
      <c r="B40" s="199" t="s">
        <v>151</v>
      </c>
      <c r="C40" s="173">
        <v>2020</v>
      </c>
      <c r="D40" s="85" t="s">
        <v>16</v>
      </c>
      <c r="E40" s="79">
        <v>0</v>
      </c>
      <c r="F40" s="79">
        <v>0</v>
      </c>
      <c r="G40" s="79">
        <v>0</v>
      </c>
      <c r="H40" s="92"/>
      <c r="I40" s="89"/>
      <c r="J40" s="89"/>
      <c r="K40" s="89"/>
      <c r="L40" s="175" t="s">
        <v>137</v>
      </c>
      <c r="M40" s="175"/>
    </row>
    <row r="41" spans="1:13">
      <c r="A41" s="195"/>
      <c r="B41" s="200"/>
      <c r="C41" s="173"/>
      <c r="D41" s="81" t="s">
        <v>17</v>
      </c>
      <c r="E41" s="80">
        <v>0</v>
      </c>
      <c r="F41" s="80">
        <v>0</v>
      </c>
      <c r="G41" s="80">
        <v>0</v>
      </c>
      <c r="H41" s="92"/>
      <c r="I41" s="89"/>
      <c r="J41" s="89"/>
      <c r="K41" s="89"/>
      <c r="L41" s="176"/>
      <c r="M41" s="176"/>
    </row>
    <row r="42" spans="1:13">
      <c r="A42" s="195"/>
      <c r="B42" s="200"/>
      <c r="C42" s="173"/>
      <c r="D42" s="81" t="s">
        <v>18</v>
      </c>
      <c r="E42" s="80">
        <v>0</v>
      </c>
      <c r="F42" s="80">
        <v>0</v>
      </c>
      <c r="G42" s="80">
        <v>0</v>
      </c>
      <c r="H42" s="92"/>
      <c r="I42" s="89"/>
      <c r="J42" s="89"/>
      <c r="K42" s="89"/>
      <c r="L42" s="176"/>
      <c r="M42" s="176"/>
    </row>
    <row r="43" spans="1:13">
      <c r="A43" s="195"/>
      <c r="B43" s="200"/>
      <c r="C43" s="173"/>
      <c r="D43" s="81" t="s">
        <v>19</v>
      </c>
      <c r="E43" s="80">
        <v>0</v>
      </c>
      <c r="F43" s="80">
        <v>0</v>
      </c>
      <c r="G43" s="80">
        <v>0</v>
      </c>
      <c r="H43" s="92"/>
      <c r="I43" s="89"/>
      <c r="J43" s="89"/>
      <c r="K43" s="89"/>
      <c r="L43" s="176"/>
      <c r="M43" s="176"/>
    </row>
    <row r="44" spans="1:13">
      <c r="A44" s="196"/>
      <c r="B44" s="201"/>
      <c r="C44" s="173"/>
      <c r="D44" s="81" t="s">
        <v>20</v>
      </c>
      <c r="E44" s="80">
        <v>0</v>
      </c>
      <c r="F44" s="80">
        <v>0</v>
      </c>
      <c r="G44" s="80">
        <v>0</v>
      </c>
      <c r="H44" s="92"/>
      <c r="I44" s="89"/>
      <c r="J44" s="89"/>
      <c r="K44" s="89"/>
      <c r="L44" s="181"/>
      <c r="M44" s="181"/>
    </row>
    <row r="45" spans="1:13" ht="16.149999999999999" customHeight="1">
      <c r="A45" s="175" t="s">
        <v>152</v>
      </c>
      <c r="B45" s="203" t="s">
        <v>153</v>
      </c>
      <c r="C45" s="173">
        <v>2020</v>
      </c>
      <c r="D45" s="85" t="s">
        <v>16</v>
      </c>
      <c r="E45" s="79">
        <v>0</v>
      </c>
      <c r="F45" s="79">
        <v>0</v>
      </c>
      <c r="G45" s="79">
        <v>0</v>
      </c>
      <c r="H45" s="206" t="s">
        <v>141</v>
      </c>
      <c r="I45" s="91">
        <f>I48</f>
        <v>0</v>
      </c>
      <c r="J45" s="91">
        <v>0</v>
      </c>
      <c r="K45" s="91">
        <v>0</v>
      </c>
      <c r="L45" s="175" t="s">
        <v>137</v>
      </c>
      <c r="M45" s="175" t="s">
        <v>142</v>
      </c>
    </row>
    <row r="46" spans="1:13" ht="17.45" customHeight="1">
      <c r="A46" s="176"/>
      <c r="B46" s="204"/>
      <c r="C46" s="173"/>
      <c r="D46" s="81" t="s">
        <v>17</v>
      </c>
      <c r="E46" s="80">
        <v>0</v>
      </c>
      <c r="F46" s="80">
        <v>0</v>
      </c>
      <c r="G46" s="80">
        <v>0</v>
      </c>
      <c r="H46" s="207"/>
      <c r="I46" s="91"/>
      <c r="J46" s="91"/>
      <c r="K46" s="91"/>
      <c r="L46" s="176"/>
      <c r="M46" s="176"/>
    </row>
    <row r="47" spans="1:13" ht="18" customHeight="1">
      <c r="A47" s="176"/>
      <c r="B47" s="204"/>
      <c r="C47" s="173"/>
      <c r="D47" s="81" t="s">
        <v>18</v>
      </c>
      <c r="E47" s="80">
        <v>0</v>
      </c>
      <c r="F47" s="80">
        <v>0</v>
      </c>
      <c r="G47" s="80">
        <v>0</v>
      </c>
      <c r="H47" s="207"/>
      <c r="I47" s="91"/>
      <c r="J47" s="91"/>
      <c r="K47" s="91"/>
      <c r="L47" s="176"/>
      <c r="M47" s="176"/>
    </row>
    <row r="48" spans="1:13" ht="15" customHeight="1">
      <c r="A48" s="176"/>
      <c r="B48" s="204"/>
      <c r="C48" s="173"/>
      <c r="D48" s="81" t="s">
        <v>19</v>
      </c>
      <c r="E48" s="80">
        <v>0</v>
      </c>
      <c r="F48" s="80">
        <v>0</v>
      </c>
      <c r="G48" s="80">
        <v>0</v>
      </c>
      <c r="H48" s="207"/>
      <c r="I48" s="91">
        <v>0</v>
      </c>
      <c r="J48" s="91">
        <v>0</v>
      </c>
      <c r="K48" s="91">
        <v>0</v>
      </c>
      <c r="L48" s="176"/>
      <c r="M48" s="176"/>
    </row>
    <row r="49" spans="1:13" ht="21" customHeight="1">
      <c r="A49" s="181"/>
      <c r="B49" s="205"/>
      <c r="C49" s="173"/>
      <c r="D49" s="81" t="s">
        <v>20</v>
      </c>
      <c r="E49" s="80">
        <v>0</v>
      </c>
      <c r="F49" s="80">
        <v>0</v>
      </c>
      <c r="G49" s="80">
        <v>0</v>
      </c>
      <c r="H49" s="208"/>
      <c r="I49" s="91"/>
      <c r="J49" s="93"/>
      <c r="K49" s="93"/>
      <c r="L49" s="181"/>
      <c r="M49" s="181"/>
    </row>
    <row r="50" spans="1:13">
      <c r="A50" s="175" t="s">
        <v>154</v>
      </c>
      <c r="B50" s="203" t="s">
        <v>155</v>
      </c>
      <c r="C50" s="173">
        <v>2020</v>
      </c>
      <c r="D50" s="85" t="s">
        <v>16</v>
      </c>
      <c r="E50" s="79">
        <f>E51+E52+E53+E54</f>
        <v>0</v>
      </c>
      <c r="F50" s="79">
        <f>F51+F52+F53+F54</f>
        <v>0</v>
      </c>
      <c r="G50" s="79">
        <f>G51+G52+G53+G54</f>
        <v>0</v>
      </c>
      <c r="H50" s="206" t="s">
        <v>141</v>
      </c>
      <c r="I50" s="91">
        <v>0</v>
      </c>
      <c r="J50" s="91">
        <v>0</v>
      </c>
      <c r="K50" s="91">
        <v>0</v>
      </c>
      <c r="L50" s="175" t="s">
        <v>137</v>
      </c>
      <c r="M50" s="175" t="s">
        <v>156</v>
      </c>
    </row>
    <row r="51" spans="1:13">
      <c r="A51" s="176"/>
      <c r="B51" s="204"/>
      <c r="C51" s="173"/>
      <c r="D51" s="81" t="s">
        <v>17</v>
      </c>
      <c r="E51" s="80">
        <v>0</v>
      </c>
      <c r="F51" s="80">
        <v>0</v>
      </c>
      <c r="G51" s="80">
        <v>0</v>
      </c>
      <c r="H51" s="207"/>
      <c r="I51" s="91"/>
      <c r="J51" s="91"/>
      <c r="K51" s="91"/>
      <c r="L51" s="176"/>
      <c r="M51" s="176"/>
    </row>
    <row r="52" spans="1:13">
      <c r="A52" s="176"/>
      <c r="B52" s="204"/>
      <c r="C52" s="173"/>
      <c r="D52" s="81" t="s">
        <v>18</v>
      </c>
      <c r="E52" s="80">
        <v>0</v>
      </c>
      <c r="F52" s="80">
        <v>0</v>
      </c>
      <c r="G52" s="80">
        <v>0</v>
      </c>
      <c r="H52" s="207"/>
      <c r="I52" s="91"/>
      <c r="J52" s="91"/>
      <c r="K52" s="91"/>
      <c r="L52" s="176"/>
      <c r="M52" s="176"/>
    </row>
    <row r="53" spans="1:13">
      <c r="A53" s="176"/>
      <c r="B53" s="204"/>
      <c r="C53" s="173"/>
      <c r="D53" s="81" t="s">
        <v>19</v>
      </c>
      <c r="E53" s="80">
        <v>0</v>
      </c>
      <c r="F53" s="80">
        <v>0</v>
      </c>
      <c r="G53" s="80">
        <v>0</v>
      </c>
      <c r="H53" s="207"/>
      <c r="I53" s="91">
        <v>0</v>
      </c>
      <c r="J53" s="91">
        <v>0</v>
      </c>
      <c r="K53" s="91">
        <v>0</v>
      </c>
      <c r="L53" s="176"/>
      <c r="M53" s="176"/>
    </row>
    <row r="54" spans="1:13">
      <c r="A54" s="181"/>
      <c r="B54" s="205"/>
      <c r="C54" s="173"/>
      <c r="D54" s="81" t="s">
        <v>20</v>
      </c>
      <c r="E54" s="80">
        <v>0</v>
      </c>
      <c r="F54" s="80">
        <v>0</v>
      </c>
      <c r="G54" s="80">
        <v>0</v>
      </c>
      <c r="H54" s="208"/>
      <c r="I54" s="91"/>
      <c r="J54" s="93"/>
      <c r="K54" s="93"/>
      <c r="L54" s="181"/>
      <c r="M54" s="181"/>
    </row>
    <row r="55" spans="1:13">
      <c r="A55" s="82"/>
      <c r="D55" s="82"/>
    </row>
    <row r="56" spans="1:13">
      <c r="A56" s="82"/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</row>
    <row r="57" spans="1:13">
      <c r="A57" s="82"/>
      <c r="D57" s="82"/>
    </row>
    <row r="58" spans="1:13">
      <c r="A58" s="82"/>
      <c r="D58" s="82"/>
    </row>
  </sheetData>
  <mergeCells count="66">
    <mergeCell ref="B56:M56"/>
    <mergeCell ref="M45:M49"/>
    <mergeCell ref="A50:A54"/>
    <mergeCell ref="B50:B54"/>
    <mergeCell ref="C50:C54"/>
    <mergeCell ref="H50:H54"/>
    <mergeCell ref="L50:L54"/>
    <mergeCell ref="M50:M54"/>
    <mergeCell ref="A45:A49"/>
    <mergeCell ref="B45:B49"/>
    <mergeCell ref="C45:C49"/>
    <mergeCell ref="H45:H49"/>
    <mergeCell ref="L45:L49"/>
    <mergeCell ref="A40:A44"/>
    <mergeCell ref="B40:B44"/>
    <mergeCell ref="C40:C44"/>
    <mergeCell ref="L40:L44"/>
    <mergeCell ref="M40:M44"/>
    <mergeCell ref="A30:A34"/>
    <mergeCell ref="B30:B34"/>
    <mergeCell ref="C30:C34"/>
    <mergeCell ref="L30:L34"/>
    <mergeCell ref="M30:M34"/>
    <mergeCell ref="A35:A39"/>
    <mergeCell ref="B35:B39"/>
    <mergeCell ref="C35:C39"/>
    <mergeCell ref="L35:L39"/>
    <mergeCell ref="M35:M39"/>
    <mergeCell ref="M25:M29"/>
    <mergeCell ref="A20:A24"/>
    <mergeCell ref="B20:B24"/>
    <mergeCell ref="C20:C24"/>
    <mergeCell ref="H20:H24"/>
    <mergeCell ref="L20:L24"/>
    <mergeCell ref="M20:M24"/>
    <mergeCell ref="A25:A29"/>
    <mergeCell ref="B25:B29"/>
    <mergeCell ref="C25:C29"/>
    <mergeCell ref="H25:H29"/>
    <mergeCell ref="L25:L29"/>
    <mergeCell ref="M15:M19"/>
    <mergeCell ref="A10:A14"/>
    <mergeCell ref="B10:B14"/>
    <mergeCell ref="C10:C14"/>
    <mergeCell ref="H10:H14"/>
    <mergeCell ref="L10:L14"/>
    <mergeCell ref="M10:M14"/>
    <mergeCell ref="A15:A19"/>
    <mergeCell ref="B15:B19"/>
    <mergeCell ref="C15:C19"/>
    <mergeCell ref="H15:H19"/>
    <mergeCell ref="L15:L19"/>
    <mergeCell ref="M5:M9"/>
    <mergeCell ref="A1:M1"/>
    <mergeCell ref="A3:A4"/>
    <mergeCell ref="B3:B4"/>
    <mergeCell ref="C3:C4"/>
    <mergeCell ref="D3:G3"/>
    <mergeCell ref="H3:K3"/>
    <mergeCell ref="L3:L4"/>
    <mergeCell ref="M3:M4"/>
    <mergeCell ref="A5:A9"/>
    <mergeCell ref="B5:B9"/>
    <mergeCell ref="C5:C9"/>
    <mergeCell ref="H5:H9"/>
    <mergeCell ref="L5:L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55A25-DFDA-452C-99E2-1B7B85004A73}">
  <sheetPr>
    <tabColor theme="5" tint="0.39997558519241921"/>
  </sheetPr>
  <dimension ref="A1:M14"/>
  <sheetViews>
    <sheetView workbookViewId="0">
      <selection activeCell="N13" sqref="N13"/>
    </sheetView>
  </sheetViews>
  <sheetFormatPr defaultRowHeight="15"/>
  <cols>
    <col min="2" max="2" width="28.28515625" customWidth="1"/>
    <col min="12" max="12" width="33.7109375" customWidth="1"/>
    <col min="258" max="258" width="28.28515625" customWidth="1"/>
    <col min="268" max="268" width="33.7109375" customWidth="1"/>
    <col min="514" max="514" width="28.28515625" customWidth="1"/>
    <col min="524" max="524" width="33.7109375" customWidth="1"/>
    <col min="770" max="770" width="28.28515625" customWidth="1"/>
    <col min="780" max="780" width="33.7109375" customWidth="1"/>
    <col min="1026" max="1026" width="28.28515625" customWidth="1"/>
    <col min="1036" max="1036" width="33.7109375" customWidth="1"/>
    <col min="1282" max="1282" width="28.28515625" customWidth="1"/>
    <col min="1292" max="1292" width="33.7109375" customWidth="1"/>
    <col min="1538" max="1538" width="28.28515625" customWidth="1"/>
    <col min="1548" max="1548" width="33.7109375" customWidth="1"/>
    <col min="1794" max="1794" width="28.28515625" customWidth="1"/>
    <col min="1804" max="1804" width="33.7109375" customWidth="1"/>
    <col min="2050" max="2050" width="28.28515625" customWidth="1"/>
    <col min="2060" max="2060" width="33.7109375" customWidth="1"/>
    <col min="2306" max="2306" width="28.28515625" customWidth="1"/>
    <col min="2316" max="2316" width="33.7109375" customWidth="1"/>
    <col min="2562" max="2562" width="28.28515625" customWidth="1"/>
    <col min="2572" max="2572" width="33.7109375" customWidth="1"/>
    <col min="2818" max="2818" width="28.28515625" customWidth="1"/>
    <col min="2828" max="2828" width="33.7109375" customWidth="1"/>
    <col min="3074" max="3074" width="28.28515625" customWidth="1"/>
    <col min="3084" max="3084" width="33.7109375" customWidth="1"/>
    <col min="3330" max="3330" width="28.28515625" customWidth="1"/>
    <col min="3340" max="3340" width="33.7109375" customWidth="1"/>
    <col min="3586" max="3586" width="28.28515625" customWidth="1"/>
    <col min="3596" max="3596" width="33.7109375" customWidth="1"/>
    <col min="3842" max="3842" width="28.28515625" customWidth="1"/>
    <col min="3852" max="3852" width="33.7109375" customWidth="1"/>
    <col min="4098" max="4098" width="28.28515625" customWidth="1"/>
    <col min="4108" max="4108" width="33.7109375" customWidth="1"/>
    <col min="4354" max="4354" width="28.28515625" customWidth="1"/>
    <col min="4364" max="4364" width="33.7109375" customWidth="1"/>
    <col min="4610" max="4610" width="28.28515625" customWidth="1"/>
    <col min="4620" max="4620" width="33.7109375" customWidth="1"/>
    <col min="4866" max="4866" width="28.28515625" customWidth="1"/>
    <col min="4876" max="4876" width="33.7109375" customWidth="1"/>
    <col min="5122" max="5122" width="28.28515625" customWidth="1"/>
    <col min="5132" max="5132" width="33.7109375" customWidth="1"/>
    <col min="5378" max="5378" width="28.28515625" customWidth="1"/>
    <col min="5388" max="5388" width="33.7109375" customWidth="1"/>
    <col min="5634" max="5634" width="28.28515625" customWidth="1"/>
    <col min="5644" max="5644" width="33.7109375" customWidth="1"/>
    <col min="5890" max="5890" width="28.28515625" customWidth="1"/>
    <col min="5900" max="5900" width="33.7109375" customWidth="1"/>
    <col min="6146" max="6146" width="28.28515625" customWidth="1"/>
    <col min="6156" max="6156" width="33.7109375" customWidth="1"/>
    <col min="6402" max="6402" width="28.28515625" customWidth="1"/>
    <col min="6412" max="6412" width="33.7109375" customWidth="1"/>
    <col min="6658" max="6658" width="28.28515625" customWidth="1"/>
    <col min="6668" max="6668" width="33.7109375" customWidth="1"/>
    <col min="6914" max="6914" width="28.28515625" customWidth="1"/>
    <col min="6924" max="6924" width="33.7109375" customWidth="1"/>
    <col min="7170" max="7170" width="28.28515625" customWidth="1"/>
    <col min="7180" max="7180" width="33.7109375" customWidth="1"/>
    <col min="7426" max="7426" width="28.28515625" customWidth="1"/>
    <col min="7436" max="7436" width="33.7109375" customWidth="1"/>
    <col min="7682" max="7682" width="28.28515625" customWidth="1"/>
    <col min="7692" max="7692" width="33.7109375" customWidth="1"/>
    <col min="7938" max="7938" width="28.28515625" customWidth="1"/>
    <col min="7948" max="7948" width="33.7109375" customWidth="1"/>
    <col min="8194" max="8194" width="28.28515625" customWidth="1"/>
    <col min="8204" max="8204" width="33.7109375" customWidth="1"/>
    <col min="8450" max="8450" width="28.28515625" customWidth="1"/>
    <col min="8460" max="8460" width="33.7109375" customWidth="1"/>
    <col min="8706" max="8706" width="28.28515625" customWidth="1"/>
    <col min="8716" max="8716" width="33.7109375" customWidth="1"/>
    <col min="8962" max="8962" width="28.28515625" customWidth="1"/>
    <col min="8972" max="8972" width="33.7109375" customWidth="1"/>
    <col min="9218" max="9218" width="28.28515625" customWidth="1"/>
    <col min="9228" max="9228" width="33.7109375" customWidth="1"/>
    <col min="9474" max="9474" width="28.28515625" customWidth="1"/>
    <col min="9484" max="9484" width="33.7109375" customWidth="1"/>
    <col min="9730" max="9730" width="28.28515625" customWidth="1"/>
    <col min="9740" max="9740" width="33.7109375" customWidth="1"/>
    <col min="9986" max="9986" width="28.28515625" customWidth="1"/>
    <col min="9996" max="9996" width="33.7109375" customWidth="1"/>
    <col min="10242" max="10242" width="28.28515625" customWidth="1"/>
    <col min="10252" max="10252" width="33.7109375" customWidth="1"/>
    <col min="10498" max="10498" width="28.28515625" customWidth="1"/>
    <col min="10508" max="10508" width="33.7109375" customWidth="1"/>
    <col min="10754" max="10754" width="28.28515625" customWidth="1"/>
    <col min="10764" max="10764" width="33.7109375" customWidth="1"/>
    <col min="11010" max="11010" width="28.28515625" customWidth="1"/>
    <col min="11020" max="11020" width="33.7109375" customWidth="1"/>
    <col min="11266" max="11266" width="28.28515625" customWidth="1"/>
    <col min="11276" max="11276" width="33.7109375" customWidth="1"/>
    <col min="11522" max="11522" width="28.28515625" customWidth="1"/>
    <col min="11532" max="11532" width="33.7109375" customWidth="1"/>
    <col min="11778" max="11778" width="28.28515625" customWidth="1"/>
    <col min="11788" max="11788" width="33.7109375" customWidth="1"/>
    <col min="12034" max="12034" width="28.28515625" customWidth="1"/>
    <col min="12044" max="12044" width="33.7109375" customWidth="1"/>
    <col min="12290" max="12290" width="28.28515625" customWidth="1"/>
    <col min="12300" max="12300" width="33.7109375" customWidth="1"/>
    <col min="12546" max="12546" width="28.28515625" customWidth="1"/>
    <col min="12556" max="12556" width="33.7109375" customWidth="1"/>
    <col min="12802" max="12802" width="28.28515625" customWidth="1"/>
    <col min="12812" max="12812" width="33.7109375" customWidth="1"/>
    <col min="13058" max="13058" width="28.28515625" customWidth="1"/>
    <col min="13068" max="13068" width="33.7109375" customWidth="1"/>
    <col min="13314" max="13314" width="28.28515625" customWidth="1"/>
    <col min="13324" max="13324" width="33.7109375" customWidth="1"/>
    <col min="13570" max="13570" width="28.28515625" customWidth="1"/>
    <col min="13580" max="13580" width="33.7109375" customWidth="1"/>
    <col min="13826" max="13826" width="28.28515625" customWidth="1"/>
    <col min="13836" max="13836" width="33.7109375" customWidth="1"/>
    <col min="14082" max="14082" width="28.28515625" customWidth="1"/>
    <col min="14092" max="14092" width="33.7109375" customWidth="1"/>
    <col min="14338" max="14338" width="28.28515625" customWidth="1"/>
    <col min="14348" max="14348" width="33.7109375" customWidth="1"/>
    <col min="14594" max="14594" width="28.28515625" customWidth="1"/>
    <col min="14604" max="14604" width="33.7109375" customWidth="1"/>
    <col min="14850" max="14850" width="28.28515625" customWidth="1"/>
    <col min="14860" max="14860" width="33.7109375" customWidth="1"/>
    <col min="15106" max="15106" width="28.28515625" customWidth="1"/>
    <col min="15116" max="15116" width="33.7109375" customWidth="1"/>
    <col min="15362" max="15362" width="28.28515625" customWidth="1"/>
    <col min="15372" max="15372" width="33.7109375" customWidth="1"/>
    <col min="15618" max="15618" width="28.28515625" customWidth="1"/>
    <col min="15628" max="15628" width="33.7109375" customWidth="1"/>
    <col min="15874" max="15874" width="28.28515625" customWidth="1"/>
    <col min="15884" max="15884" width="33.7109375" customWidth="1"/>
    <col min="16130" max="16130" width="28.28515625" customWidth="1"/>
    <col min="16140" max="16140" width="33.7109375" customWidth="1"/>
  </cols>
  <sheetData>
    <row r="1" spans="1:13">
      <c r="A1" s="153" t="s">
        <v>184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3">
      <c r="A2" s="3"/>
      <c r="B2" s="2"/>
      <c r="C2" s="2"/>
      <c r="D2" s="3"/>
      <c r="E2" s="3"/>
      <c r="F2" s="3"/>
      <c r="G2" s="3"/>
      <c r="H2" s="5"/>
      <c r="I2" s="5"/>
      <c r="J2" s="5"/>
      <c r="K2" s="5"/>
      <c r="L2" s="2"/>
      <c r="M2" s="2"/>
    </row>
    <row r="3" spans="1:13" ht="14.45" customHeight="1">
      <c r="A3" s="154" t="s">
        <v>1</v>
      </c>
      <c r="B3" s="154" t="s">
        <v>2</v>
      </c>
      <c r="C3" s="154" t="s">
        <v>3</v>
      </c>
      <c r="D3" s="156" t="s">
        <v>4</v>
      </c>
      <c r="E3" s="156"/>
      <c r="F3" s="156"/>
      <c r="G3" s="156"/>
      <c r="H3" s="157" t="s">
        <v>5</v>
      </c>
      <c r="I3" s="158"/>
      <c r="J3" s="158"/>
      <c r="K3" s="158"/>
      <c r="L3" s="159" t="s">
        <v>6</v>
      </c>
      <c r="M3" s="154" t="s">
        <v>7</v>
      </c>
    </row>
    <row r="4" spans="1:13" ht="72">
      <c r="A4" s="155"/>
      <c r="B4" s="155"/>
      <c r="C4" s="155"/>
      <c r="D4" s="65" t="s">
        <v>8</v>
      </c>
      <c r="E4" s="65" t="s">
        <v>9</v>
      </c>
      <c r="F4" s="65" t="s">
        <v>10</v>
      </c>
      <c r="G4" s="65" t="s">
        <v>11</v>
      </c>
      <c r="H4" s="69" t="s">
        <v>12</v>
      </c>
      <c r="I4" s="9" t="s">
        <v>13</v>
      </c>
      <c r="J4" s="69" t="s">
        <v>14</v>
      </c>
      <c r="K4" s="69" t="s">
        <v>15</v>
      </c>
      <c r="L4" s="160"/>
      <c r="M4" s="161"/>
    </row>
    <row r="5" spans="1:13" ht="14.45" customHeight="1">
      <c r="A5" s="154"/>
      <c r="B5" s="167" t="s">
        <v>185</v>
      </c>
      <c r="C5" s="154">
        <v>2020</v>
      </c>
      <c r="D5" s="10" t="s">
        <v>16</v>
      </c>
      <c r="E5" s="10">
        <v>5</v>
      </c>
      <c r="F5" s="10">
        <v>0</v>
      </c>
      <c r="G5" s="12">
        <f t="shared" ref="G5:G14" si="0">IF(F5&gt;0,(F5/E5)*100,0)</f>
        <v>0</v>
      </c>
      <c r="H5" s="162"/>
      <c r="I5" s="162"/>
      <c r="J5" s="162"/>
      <c r="K5" s="162"/>
      <c r="L5" s="154" t="s">
        <v>186</v>
      </c>
      <c r="M5" s="154"/>
    </row>
    <row r="6" spans="1:13">
      <c r="A6" s="155"/>
      <c r="B6" s="168"/>
      <c r="C6" s="155"/>
      <c r="D6" s="67" t="s">
        <v>17</v>
      </c>
      <c r="E6" s="67">
        <f>E11</f>
        <v>0</v>
      </c>
      <c r="F6" s="67">
        <f>F11</f>
        <v>0</v>
      </c>
      <c r="G6" s="14">
        <f t="shared" si="0"/>
        <v>0</v>
      </c>
      <c r="H6" s="163"/>
      <c r="I6" s="163"/>
      <c r="J6" s="163"/>
      <c r="K6" s="163"/>
      <c r="L6" s="155"/>
      <c r="M6" s="155"/>
    </row>
    <row r="7" spans="1:13">
      <c r="A7" s="155"/>
      <c r="B7" s="168"/>
      <c r="C7" s="155"/>
      <c r="D7" s="67" t="s">
        <v>18</v>
      </c>
      <c r="E7" s="67">
        <v>0</v>
      </c>
      <c r="F7" s="67">
        <v>0</v>
      </c>
      <c r="G7" s="14">
        <f t="shared" si="0"/>
        <v>0</v>
      </c>
      <c r="H7" s="163"/>
      <c r="I7" s="163"/>
      <c r="J7" s="163"/>
      <c r="K7" s="163"/>
      <c r="L7" s="155"/>
      <c r="M7" s="155"/>
    </row>
    <row r="8" spans="1:13">
      <c r="A8" s="155"/>
      <c r="B8" s="168"/>
      <c r="C8" s="155"/>
      <c r="D8" s="67" t="s">
        <v>19</v>
      </c>
      <c r="E8" s="67">
        <v>5</v>
      </c>
      <c r="F8" s="67">
        <v>0</v>
      </c>
      <c r="G8" s="14">
        <f t="shared" si="0"/>
        <v>0</v>
      </c>
      <c r="H8" s="163"/>
      <c r="I8" s="163"/>
      <c r="J8" s="163"/>
      <c r="K8" s="163"/>
      <c r="L8" s="155"/>
      <c r="M8" s="155"/>
    </row>
    <row r="9" spans="1:13" ht="36.6" customHeight="1">
      <c r="A9" s="161"/>
      <c r="B9" s="213"/>
      <c r="C9" s="161"/>
      <c r="D9" s="67" t="s">
        <v>20</v>
      </c>
      <c r="E9" s="67">
        <v>0</v>
      </c>
      <c r="F9" s="67">
        <f>F14</f>
        <v>0</v>
      </c>
      <c r="G9" s="14">
        <f t="shared" si="0"/>
        <v>0</v>
      </c>
      <c r="H9" s="209"/>
      <c r="I9" s="209"/>
      <c r="J9" s="209"/>
      <c r="K9" s="209"/>
      <c r="L9" s="161"/>
      <c r="M9" s="161"/>
    </row>
    <row r="10" spans="1:13" ht="14.45" customHeight="1">
      <c r="A10" s="156" t="s">
        <v>128</v>
      </c>
      <c r="B10" s="164" t="s">
        <v>187</v>
      </c>
      <c r="C10" s="156"/>
      <c r="D10" s="10" t="s">
        <v>16</v>
      </c>
      <c r="E10" s="10">
        <f>SUM(E11:E14)</f>
        <v>5</v>
      </c>
      <c r="F10" s="10">
        <v>0</v>
      </c>
      <c r="G10" s="12">
        <f t="shared" si="0"/>
        <v>0</v>
      </c>
      <c r="H10" s="164" t="s">
        <v>130</v>
      </c>
      <c r="I10" s="162">
        <v>1</v>
      </c>
      <c r="J10" s="162">
        <v>0</v>
      </c>
      <c r="K10" s="210">
        <f>J10/I10*100</f>
        <v>0</v>
      </c>
      <c r="L10" s="154" t="s">
        <v>186</v>
      </c>
      <c r="M10" s="154" t="s">
        <v>188</v>
      </c>
    </row>
    <row r="11" spans="1:13">
      <c r="A11" s="156"/>
      <c r="B11" s="165"/>
      <c r="C11" s="156"/>
      <c r="D11" s="67" t="s">
        <v>17</v>
      </c>
      <c r="E11" s="67">
        <v>0</v>
      </c>
      <c r="F11" s="67">
        <v>0</v>
      </c>
      <c r="G11" s="14">
        <f t="shared" si="0"/>
        <v>0</v>
      </c>
      <c r="H11" s="165"/>
      <c r="I11" s="163"/>
      <c r="J11" s="163"/>
      <c r="K11" s="211"/>
      <c r="L11" s="155"/>
      <c r="M11" s="155"/>
    </row>
    <row r="12" spans="1:13">
      <c r="A12" s="156"/>
      <c r="B12" s="165"/>
      <c r="C12" s="156"/>
      <c r="D12" s="67" t="s">
        <v>18</v>
      </c>
      <c r="E12" s="67">
        <v>0</v>
      </c>
      <c r="F12" s="67">
        <v>0</v>
      </c>
      <c r="G12" s="14">
        <f t="shared" si="0"/>
        <v>0</v>
      </c>
      <c r="H12" s="165"/>
      <c r="I12" s="163"/>
      <c r="J12" s="163"/>
      <c r="K12" s="211"/>
      <c r="L12" s="155"/>
      <c r="M12" s="155"/>
    </row>
    <row r="13" spans="1:13">
      <c r="A13" s="156"/>
      <c r="B13" s="165"/>
      <c r="C13" s="156"/>
      <c r="D13" s="67" t="s">
        <v>19</v>
      </c>
      <c r="E13" s="67">
        <v>5</v>
      </c>
      <c r="F13" s="67">
        <v>0</v>
      </c>
      <c r="G13" s="14">
        <f t="shared" si="0"/>
        <v>0</v>
      </c>
      <c r="H13" s="165"/>
      <c r="I13" s="163"/>
      <c r="J13" s="163"/>
      <c r="K13" s="211"/>
      <c r="L13" s="155"/>
      <c r="M13" s="155"/>
    </row>
    <row r="14" spans="1:13" ht="48" customHeight="1">
      <c r="A14" s="156"/>
      <c r="B14" s="166"/>
      <c r="C14" s="156"/>
      <c r="D14" s="67" t="s">
        <v>20</v>
      </c>
      <c r="E14" s="67">
        <v>0</v>
      </c>
      <c r="F14" s="67">
        <v>0</v>
      </c>
      <c r="G14" s="14">
        <f t="shared" si="0"/>
        <v>0</v>
      </c>
      <c r="H14" s="166"/>
      <c r="I14" s="209"/>
      <c r="J14" s="209"/>
      <c r="K14" s="212"/>
      <c r="L14" s="161"/>
      <c r="M14" s="161"/>
    </row>
  </sheetData>
  <mergeCells count="26">
    <mergeCell ref="L10:L14"/>
    <mergeCell ref="M10:M14"/>
    <mergeCell ref="K5:K9"/>
    <mergeCell ref="L5:L9"/>
    <mergeCell ref="M5:M9"/>
    <mergeCell ref="J10:J14"/>
    <mergeCell ref="K10:K14"/>
    <mergeCell ref="A5:A9"/>
    <mergeCell ref="B5:B9"/>
    <mergeCell ref="C5:C9"/>
    <mergeCell ref="H5:H9"/>
    <mergeCell ref="I5:I9"/>
    <mergeCell ref="J5:J9"/>
    <mergeCell ref="A10:A14"/>
    <mergeCell ref="B10:B14"/>
    <mergeCell ref="C10:C14"/>
    <mergeCell ref="H10:H14"/>
    <mergeCell ref="I10:I14"/>
    <mergeCell ref="A1:M1"/>
    <mergeCell ref="A3:A4"/>
    <mergeCell ref="B3:B4"/>
    <mergeCell ref="C3:C4"/>
    <mergeCell ref="D3:G3"/>
    <mergeCell ref="H3:K3"/>
    <mergeCell ref="L3:L4"/>
    <mergeCell ref="M3:M4"/>
  </mergeCells>
  <pageMargins left="0.51181102362204722" right="0.70866141732283472" top="0.55118110236220474" bottom="0.55118110236220474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4"/>
  <sheetViews>
    <sheetView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21" sqref="F21"/>
    </sheetView>
  </sheetViews>
  <sheetFormatPr defaultRowHeight="15"/>
  <cols>
    <col min="1" max="1" width="6.5703125" style="1" customWidth="1"/>
    <col min="2" max="2" width="38" style="2" customWidth="1"/>
    <col min="3" max="3" width="11" style="2" bestFit="1" customWidth="1"/>
    <col min="4" max="4" width="9.140625" style="3"/>
    <col min="5" max="5" width="9" style="4" customWidth="1"/>
    <col min="6" max="6" width="9.7109375" style="4" bestFit="1" customWidth="1"/>
    <col min="7" max="7" width="9.140625" style="4"/>
    <col min="8" max="8" width="25.85546875" style="5" customWidth="1"/>
    <col min="9" max="9" width="13.7109375" style="5" customWidth="1"/>
    <col min="10" max="11" width="9.7109375" style="5" customWidth="1"/>
    <col min="12" max="12" width="20.85546875" style="2" customWidth="1"/>
    <col min="13" max="13" width="18.42578125" style="2" customWidth="1"/>
  </cols>
  <sheetData>
    <row r="1" spans="1:16">
      <c r="K1" s="5" t="s">
        <v>0</v>
      </c>
    </row>
    <row r="3" spans="1:16">
      <c r="A3" s="234" t="s">
        <v>80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</row>
    <row r="5" spans="1:16" ht="18.600000000000001" customHeight="1">
      <c r="A5" s="232" t="s">
        <v>1</v>
      </c>
      <c r="B5" s="154" t="s">
        <v>2</v>
      </c>
      <c r="C5" s="154" t="s">
        <v>3</v>
      </c>
      <c r="D5" s="156" t="s">
        <v>4</v>
      </c>
      <c r="E5" s="156"/>
      <c r="F5" s="156"/>
      <c r="G5" s="156"/>
      <c r="H5" s="157" t="s">
        <v>5</v>
      </c>
      <c r="I5" s="158"/>
      <c r="J5" s="158"/>
      <c r="K5" s="158"/>
      <c r="L5" s="159" t="s">
        <v>6</v>
      </c>
      <c r="M5" s="154" t="s">
        <v>7</v>
      </c>
    </row>
    <row r="6" spans="1:16" ht="51" customHeight="1">
      <c r="A6" s="233"/>
      <c r="B6" s="155"/>
      <c r="C6" s="155"/>
      <c r="D6" s="6" t="s">
        <v>8</v>
      </c>
      <c r="E6" s="7" t="s">
        <v>9</v>
      </c>
      <c r="F6" s="7" t="s">
        <v>10</v>
      </c>
      <c r="G6" s="7" t="s">
        <v>11</v>
      </c>
      <c r="H6" s="8" t="s">
        <v>12</v>
      </c>
      <c r="I6" s="9" t="s">
        <v>13</v>
      </c>
      <c r="J6" s="8" t="s">
        <v>14</v>
      </c>
      <c r="K6" s="8" t="s">
        <v>15</v>
      </c>
      <c r="L6" s="160"/>
      <c r="M6" s="161"/>
    </row>
    <row r="7" spans="1:16" ht="12" customHeight="1">
      <c r="A7" s="232" t="s">
        <v>81</v>
      </c>
      <c r="B7" s="167" t="s">
        <v>95</v>
      </c>
      <c r="C7" s="154">
        <v>2020</v>
      </c>
      <c r="D7" s="10" t="s">
        <v>16</v>
      </c>
      <c r="E7" s="11">
        <f>SUM(E8:E11)</f>
        <v>10305.24</v>
      </c>
      <c r="F7" s="11">
        <f>SUM(F8:F11)</f>
        <v>3476.8500000000004</v>
      </c>
      <c r="G7" s="12">
        <f t="shared" ref="G7:G46" si="0">IF(F7&gt;0,(F7/E7)*100,0)</f>
        <v>33.73866110832936</v>
      </c>
      <c r="H7" s="162"/>
      <c r="I7" s="162"/>
      <c r="J7" s="162"/>
      <c r="K7" s="162"/>
      <c r="L7" s="164" t="s">
        <v>59</v>
      </c>
      <c r="M7" s="154"/>
    </row>
    <row r="8" spans="1:16" ht="11.45" customHeight="1">
      <c r="A8" s="233"/>
      <c r="B8" s="168"/>
      <c r="C8" s="155"/>
      <c r="D8" s="46" t="s">
        <v>17</v>
      </c>
      <c r="E8" s="13">
        <f>E13+E33</f>
        <v>4.57</v>
      </c>
      <c r="F8" s="13">
        <f t="shared" ref="E8:F11" si="1">F13+F33</f>
        <v>0</v>
      </c>
      <c r="G8" s="14">
        <f t="shared" si="0"/>
        <v>0</v>
      </c>
      <c r="H8" s="163"/>
      <c r="I8" s="163"/>
      <c r="J8" s="163"/>
      <c r="K8" s="163"/>
      <c r="L8" s="165"/>
      <c r="M8" s="155"/>
    </row>
    <row r="9" spans="1:16" ht="12" customHeight="1">
      <c r="A9" s="233"/>
      <c r="B9" s="168"/>
      <c r="C9" s="155"/>
      <c r="D9" s="46" t="s">
        <v>18</v>
      </c>
      <c r="E9" s="13">
        <f t="shared" si="1"/>
        <v>0</v>
      </c>
      <c r="F9" s="13">
        <f t="shared" si="1"/>
        <v>0</v>
      </c>
      <c r="G9" s="14">
        <f t="shared" si="0"/>
        <v>0</v>
      </c>
      <c r="H9" s="163"/>
      <c r="I9" s="163"/>
      <c r="J9" s="163"/>
      <c r="K9" s="163"/>
      <c r="L9" s="165"/>
      <c r="M9" s="155"/>
    </row>
    <row r="10" spans="1:16" ht="15.6" customHeight="1">
      <c r="A10" s="233"/>
      <c r="B10" s="168"/>
      <c r="C10" s="155"/>
      <c r="D10" s="46" t="s">
        <v>19</v>
      </c>
      <c r="E10" s="13">
        <f t="shared" si="1"/>
        <v>10300.67</v>
      </c>
      <c r="F10" s="13">
        <f>F15+F35</f>
        <v>3476.8500000000004</v>
      </c>
      <c r="G10" s="14">
        <f>IF(F10&gt;0,(F10/E10)*100,0)</f>
        <v>33.753629618267553</v>
      </c>
      <c r="H10" s="163"/>
      <c r="I10" s="163"/>
      <c r="J10" s="163"/>
      <c r="K10" s="163"/>
      <c r="L10" s="165"/>
      <c r="M10" s="155"/>
      <c r="N10" s="15"/>
      <c r="O10" s="15"/>
      <c r="P10" s="15"/>
    </row>
    <row r="11" spans="1:16" ht="30.75" customHeight="1">
      <c r="A11" s="233"/>
      <c r="B11" s="168"/>
      <c r="C11" s="155"/>
      <c r="D11" s="46" t="s">
        <v>20</v>
      </c>
      <c r="E11" s="13">
        <f t="shared" si="1"/>
        <v>0</v>
      </c>
      <c r="F11" s="13">
        <f t="shared" si="1"/>
        <v>0</v>
      </c>
      <c r="G11" s="14">
        <f t="shared" si="0"/>
        <v>0</v>
      </c>
      <c r="H11" s="163"/>
      <c r="I11" s="163"/>
      <c r="J11" s="163"/>
      <c r="K11" s="163"/>
      <c r="L11" s="165"/>
      <c r="M11" s="155"/>
      <c r="N11" s="15"/>
      <c r="O11" s="15"/>
      <c r="P11" s="15"/>
    </row>
    <row r="12" spans="1:16" ht="15" customHeight="1">
      <c r="A12" s="231">
        <v>1</v>
      </c>
      <c r="B12" s="220" t="s">
        <v>71</v>
      </c>
      <c r="C12" s="231"/>
      <c r="D12" s="10" t="s">
        <v>16</v>
      </c>
      <c r="E12" s="39">
        <f>SUM(E13:E16)</f>
        <v>1230.24</v>
      </c>
      <c r="F12" s="39">
        <f>SUM(F13:F16)</f>
        <v>175.29999999999998</v>
      </c>
      <c r="G12" s="41">
        <f t="shared" si="0"/>
        <v>14.249252178436727</v>
      </c>
      <c r="H12" s="164"/>
      <c r="I12" s="162"/>
      <c r="J12" s="162"/>
      <c r="K12" s="162"/>
      <c r="L12" s="154"/>
      <c r="M12" s="154"/>
    </row>
    <row r="13" spans="1:16" ht="10.15" customHeight="1">
      <c r="A13" s="231"/>
      <c r="B13" s="221"/>
      <c r="C13" s="231"/>
      <c r="D13" s="46" t="s">
        <v>17</v>
      </c>
      <c r="E13" s="13">
        <f t="shared" ref="E13:F16" si="2">E18+E23+E28</f>
        <v>4.57</v>
      </c>
      <c r="F13" s="13">
        <f t="shared" si="2"/>
        <v>0</v>
      </c>
      <c r="G13" s="14">
        <f t="shared" si="0"/>
        <v>0</v>
      </c>
      <c r="H13" s="165"/>
      <c r="I13" s="163"/>
      <c r="J13" s="163"/>
      <c r="K13" s="163"/>
      <c r="L13" s="155"/>
      <c r="M13" s="155"/>
    </row>
    <row r="14" spans="1:16" ht="13.15" customHeight="1">
      <c r="A14" s="231"/>
      <c r="B14" s="221"/>
      <c r="C14" s="231"/>
      <c r="D14" s="46" t="s">
        <v>18</v>
      </c>
      <c r="E14" s="13">
        <f t="shared" si="2"/>
        <v>0</v>
      </c>
      <c r="F14" s="13">
        <f t="shared" si="2"/>
        <v>0</v>
      </c>
      <c r="G14" s="14">
        <f t="shared" si="0"/>
        <v>0</v>
      </c>
      <c r="H14" s="165"/>
      <c r="I14" s="163"/>
      <c r="J14" s="163"/>
      <c r="K14" s="163"/>
      <c r="L14" s="155"/>
      <c r="M14" s="155"/>
    </row>
    <row r="15" spans="1:16" ht="10.9" customHeight="1">
      <c r="A15" s="231"/>
      <c r="B15" s="221"/>
      <c r="C15" s="231"/>
      <c r="D15" s="46" t="s">
        <v>19</v>
      </c>
      <c r="E15" s="13">
        <f t="shared" si="2"/>
        <v>1225.67</v>
      </c>
      <c r="F15" s="13">
        <f t="shared" si="2"/>
        <v>175.29999999999998</v>
      </c>
      <c r="G15" s="14">
        <f t="shared" si="0"/>
        <v>14.302381554578311</v>
      </c>
      <c r="H15" s="165"/>
      <c r="I15" s="163"/>
      <c r="J15" s="163"/>
      <c r="K15" s="163"/>
      <c r="L15" s="155"/>
      <c r="M15" s="155"/>
    </row>
    <row r="16" spans="1:16" ht="9.75" customHeight="1">
      <c r="A16" s="231"/>
      <c r="B16" s="222"/>
      <c r="C16" s="231"/>
      <c r="D16" s="46" t="s">
        <v>20</v>
      </c>
      <c r="E16" s="13">
        <f t="shared" si="2"/>
        <v>0</v>
      </c>
      <c r="F16" s="13">
        <f t="shared" si="2"/>
        <v>0</v>
      </c>
      <c r="G16" s="14">
        <f t="shared" si="0"/>
        <v>0</v>
      </c>
      <c r="H16" s="166"/>
      <c r="I16" s="209"/>
      <c r="J16" s="209"/>
      <c r="K16" s="209"/>
      <c r="L16" s="155"/>
      <c r="M16" s="155"/>
    </row>
    <row r="17" spans="1:13" ht="12" customHeight="1">
      <c r="A17" s="230" t="s">
        <v>82</v>
      </c>
      <c r="B17" s="220" t="s">
        <v>21</v>
      </c>
      <c r="C17" s="231"/>
      <c r="D17" s="38" t="s">
        <v>16</v>
      </c>
      <c r="E17" s="39">
        <f>SUM(E18:E21)</f>
        <v>1197.43</v>
      </c>
      <c r="F17" s="39">
        <f>SUM(F18:F21)</f>
        <v>175.29999999999998</v>
      </c>
      <c r="G17" s="41">
        <f t="shared" si="0"/>
        <v>14.639686662268355</v>
      </c>
      <c r="H17" s="164" t="s">
        <v>90</v>
      </c>
      <c r="I17" s="162"/>
      <c r="J17" s="162"/>
      <c r="K17" s="162"/>
      <c r="L17" s="154"/>
      <c r="M17" s="154"/>
    </row>
    <row r="18" spans="1:13" ht="12.6" customHeight="1">
      <c r="A18" s="230"/>
      <c r="B18" s="221"/>
      <c r="C18" s="231"/>
      <c r="D18" s="46" t="s">
        <v>17</v>
      </c>
      <c r="E18" s="13">
        <v>0</v>
      </c>
      <c r="F18" s="13">
        <v>0</v>
      </c>
      <c r="G18" s="14">
        <f t="shared" si="0"/>
        <v>0</v>
      </c>
      <c r="H18" s="165"/>
      <c r="I18" s="163"/>
      <c r="J18" s="163"/>
      <c r="K18" s="163"/>
      <c r="L18" s="155"/>
      <c r="M18" s="155"/>
    </row>
    <row r="19" spans="1:13" ht="12.6" customHeight="1">
      <c r="A19" s="230"/>
      <c r="B19" s="221"/>
      <c r="C19" s="231"/>
      <c r="D19" s="46" t="s">
        <v>18</v>
      </c>
      <c r="E19" s="13">
        <v>0</v>
      </c>
      <c r="F19" s="13">
        <v>0</v>
      </c>
      <c r="G19" s="14">
        <f t="shared" si="0"/>
        <v>0</v>
      </c>
      <c r="H19" s="165"/>
      <c r="I19" s="163"/>
      <c r="J19" s="163"/>
      <c r="K19" s="163"/>
      <c r="L19" s="155"/>
      <c r="M19" s="155"/>
    </row>
    <row r="20" spans="1:13" ht="11.45" customHeight="1">
      <c r="A20" s="230"/>
      <c r="B20" s="221"/>
      <c r="C20" s="231"/>
      <c r="D20" s="46" t="s">
        <v>19</v>
      </c>
      <c r="E20" s="13">
        <v>1197.43</v>
      </c>
      <c r="F20" s="13">
        <f>175.29+0.01</f>
        <v>175.29999999999998</v>
      </c>
      <c r="G20" s="14">
        <f t="shared" si="0"/>
        <v>14.639686662268355</v>
      </c>
      <c r="H20" s="165"/>
      <c r="I20" s="163"/>
      <c r="J20" s="163"/>
      <c r="K20" s="163"/>
      <c r="L20" s="155"/>
      <c r="M20" s="155"/>
    </row>
    <row r="21" spans="1:13" ht="14.45" customHeight="1">
      <c r="A21" s="230"/>
      <c r="B21" s="222"/>
      <c r="C21" s="231"/>
      <c r="D21" s="46" t="s">
        <v>20</v>
      </c>
      <c r="E21" s="13">
        <v>0</v>
      </c>
      <c r="F21" s="13">
        <v>0</v>
      </c>
      <c r="G21" s="14">
        <f t="shared" si="0"/>
        <v>0</v>
      </c>
      <c r="H21" s="166"/>
      <c r="I21" s="209"/>
      <c r="J21" s="209"/>
      <c r="K21" s="209"/>
      <c r="L21" s="161"/>
      <c r="M21" s="161"/>
    </row>
    <row r="22" spans="1:13" ht="15" customHeight="1">
      <c r="A22" s="214" t="s">
        <v>83</v>
      </c>
      <c r="B22" s="164" t="s">
        <v>22</v>
      </c>
      <c r="C22" s="217"/>
      <c r="D22" s="38" t="s">
        <v>16</v>
      </c>
      <c r="E22" s="39">
        <f>SUM(E23:E26)</f>
        <v>28</v>
      </c>
      <c r="F22" s="39">
        <f>SUM(F23:F26)</f>
        <v>0</v>
      </c>
      <c r="G22" s="54">
        <f t="shared" si="0"/>
        <v>0</v>
      </c>
      <c r="H22" s="164" t="s">
        <v>91</v>
      </c>
      <c r="I22" s="162"/>
      <c r="J22" s="162"/>
      <c r="K22" s="162"/>
      <c r="L22" s="185"/>
      <c r="M22" s="164"/>
    </row>
    <row r="23" spans="1:13">
      <c r="A23" s="215"/>
      <c r="B23" s="165"/>
      <c r="C23" s="218"/>
      <c r="D23" s="46" t="s">
        <v>17</v>
      </c>
      <c r="E23" s="55">
        <v>0</v>
      </c>
      <c r="F23" s="55">
        <v>0</v>
      </c>
      <c r="G23" s="56">
        <f t="shared" si="0"/>
        <v>0</v>
      </c>
      <c r="H23" s="165"/>
      <c r="I23" s="163"/>
      <c r="J23" s="163"/>
      <c r="K23" s="163"/>
      <c r="L23" s="186"/>
      <c r="M23" s="165"/>
    </row>
    <row r="24" spans="1:13">
      <c r="A24" s="215"/>
      <c r="B24" s="165"/>
      <c r="C24" s="218"/>
      <c r="D24" s="46" t="s">
        <v>18</v>
      </c>
      <c r="E24" s="55">
        <v>0</v>
      </c>
      <c r="F24" s="55">
        <v>0</v>
      </c>
      <c r="G24" s="56">
        <f t="shared" si="0"/>
        <v>0</v>
      </c>
      <c r="H24" s="165"/>
      <c r="I24" s="163"/>
      <c r="J24" s="163"/>
      <c r="K24" s="163"/>
      <c r="L24" s="186"/>
      <c r="M24" s="165"/>
    </row>
    <row r="25" spans="1:13">
      <c r="A25" s="215"/>
      <c r="B25" s="165"/>
      <c r="C25" s="218"/>
      <c r="D25" s="46" t="s">
        <v>19</v>
      </c>
      <c r="E25" s="55">
        <v>28</v>
      </c>
      <c r="F25" s="55">
        <v>0</v>
      </c>
      <c r="G25" s="56">
        <f t="shared" si="0"/>
        <v>0</v>
      </c>
      <c r="H25" s="165"/>
      <c r="I25" s="163"/>
      <c r="J25" s="163"/>
      <c r="K25" s="163"/>
      <c r="L25" s="186"/>
      <c r="M25" s="165"/>
    </row>
    <row r="26" spans="1:13">
      <c r="A26" s="216"/>
      <c r="B26" s="166"/>
      <c r="C26" s="219"/>
      <c r="D26" s="46" t="s">
        <v>20</v>
      </c>
      <c r="E26" s="55">
        <v>0</v>
      </c>
      <c r="F26" s="55">
        <v>0</v>
      </c>
      <c r="G26" s="56">
        <f t="shared" si="0"/>
        <v>0</v>
      </c>
      <c r="H26" s="166"/>
      <c r="I26" s="209"/>
      <c r="J26" s="209"/>
      <c r="K26" s="209"/>
      <c r="L26" s="187"/>
      <c r="M26" s="166"/>
    </row>
    <row r="27" spans="1:13" ht="15" customHeight="1">
      <c r="A27" s="223" t="s">
        <v>84</v>
      </c>
      <c r="B27" s="164" t="s">
        <v>26</v>
      </c>
      <c r="C27" s="217"/>
      <c r="D27" s="38" t="s">
        <v>16</v>
      </c>
      <c r="E27" s="39">
        <f>SUM(E28:E31)</f>
        <v>4.8100000000000005</v>
      </c>
      <c r="F27" s="39">
        <f>SUM(F28:F31)</f>
        <v>0</v>
      </c>
      <c r="G27" s="54">
        <f t="shared" si="0"/>
        <v>0</v>
      </c>
      <c r="H27" s="227" t="s">
        <v>92</v>
      </c>
      <c r="I27" s="19"/>
      <c r="J27" s="19"/>
      <c r="K27" s="162"/>
      <c r="L27" s="20"/>
      <c r="M27" s="226"/>
    </row>
    <row r="28" spans="1:13">
      <c r="A28" s="224"/>
      <c r="B28" s="165"/>
      <c r="C28" s="218"/>
      <c r="D28" s="46" t="s">
        <v>17</v>
      </c>
      <c r="E28" s="55">
        <v>4.57</v>
      </c>
      <c r="F28" s="55">
        <v>0</v>
      </c>
      <c r="G28" s="56">
        <f t="shared" si="0"/>
        <v>0</v>
      </c>
      <c r="H28" s="228"/>
      <c r="I28" s="22"/>
      <c r="J28" s="22"/>
      <c r="K28" s="163"/>
      <c r="L28" s="21"/>
      <c r="M28" s="226"/>
    </row>
    <row r="29" spans="1:13">
      <c r="A29" s="224"/>
      <c r="B29" s="165"/>
      <c r="C29" s="218"/>
      <c r="D29" s="46" t="s">
        <v>18</v>
      </c>
      <c r="E29" s="55">
        <v>0</v>
      </c>
      <c r="F29" s="55">
        <v>0</v>
      </c>
      <c r="G29" s="56">
        <f t="shared" si="0"/>
        <v>0</v>
      </c>
      <c r="H29" s="228"/>
      <c r="I29" s="22"/>
      <c r="J29" s="22"/>
      <c r="K29" s="163"/>
      <c r="L29" s="21"/>
      <c r="M29" s="226"/>
    </row>
    <row r="30" spans="1:13">
      <c r="A30" s="224"/>
      <c r="B30" s="165"/>
      <c r="C30" s="218"/>
      <c r="D30" s="46" t="s">
        <v>19</v>
      </c>
      <c r="E30" s="55">
        <v>0.24</v>
      </c>
      <c r="F30" s="55">
        <v>0</v>
      </c>
      <c r="G30" s="56">
        <f t="shared" si="0"/>
        <v>0</v>
      </c>
      <c r="H30" s="228"/>
      <c r="I30" s="22"/>
      <c r="J30" s="22"/>
      <c r="K30" s="163"/>
      <c r="L30" s="21"/>
      <c r="M30" s="226"/>
    </row>
    <row r="31" spans="1:13">
      <c r="A31" s="225"/>
      <c r="B31" s="166"/>
      <c r="C31" s="219"/>
      <c r="D31" s="46" t="s">
        <v>20</v>
      </c>
      <c r="E31" s="55">
        <v>0</v>
      </c>
      <c r="F31" s="55">
        <v>0</v>
      </c>
      <c r="G31" s="56">
        <f t="shared" si="0"/>
        <v>0</v>
      </c>
      <c r="H31" s="229"/>
      <c r="I31" s="23"/>
      <c r="J31" s="23"/>
      <c r="K31" s="209"/>
      <c r="L31" s="24"/>
      <c r="M31" s="226"/>
    </row>
    <row r="32" spans="1:13" ht="15" customHeight="1">
      <c r="A32" s="220">
        <v>2</v>
      </c>
      <c r="B32" s="164" t="s">
        <v>72</v>
      </c>
      <c r="C32" s="217"/>
      <c r="D32" s="38" t="s">
        <v>16</v>
      </c>
      <c r="E32" s="39">
        <f>SUM(E33:E36)</f>
        <v>9075</v>
      </c>
      <c r="F32" s="39">
        <f>SUM(F33:F36)</f>
        <v>3301.55</v>
      </c>
      <c r="G32" s="57">
        <f t="shared" si="0"/>
        <v>36.380716253443531</v>
      </c>
      <c r="H32" s="45"/>
      <c r="I32" s="22"/>
      <c r="J32" s="22"/>
      <c r="K32" s="162"/>
      <c r="L32" s="21"/>
      <c r="M32" s="21"/>
    </row>
    <row r="33" spans="1:13">
      <c r="A33" s="221"/>
      <c r="B33" s="165"/>
      <c r="C33" s="218"/>
      <c r="D33" s="46" t="s">
        <v>17</v>
      </c>
      <c r="E33" s="55">
        <f t="shared" ref="E33:F36" si="3">E38+E43</f>
        <v>0</v>
      </c>
      <c r="F33" s="55">
        <f t="shared" si="3"/>
        <v>0</v>
      </c>
      <c r="G33" s="56">
        <f t="shared" si="0"/>
        <v>0</v>
      </c>
      <c r="H33" s="45"/>
      <c r="I33" s="22"/>
      <c r="J33" s="22"/>
      <c r="K33" s="163"/>
      <c r="L33" s="21"/>
      <c r="M33" s="21"/>
    </row>
    <row r="34" spans="1:13">
      <c r="A34" s="221"/>
      <c r="B34" s="165"/>
      <c r="C34" s="218"/>
      <c r="D34" s="46" t="s">
        <v>18</v>
      </c>
      <c r="E34" s="55">
        <f t="shared" si="3"/>
        <v>0</v>
      </c>
      <c r="F34" s="55">
        <f t="shared" si="3"/>
        <v>0</v>
      </c>
      <c r="G34" s="56">
        <f t="shared" si="0"/>
        <v>0</v>
      </c>
      <c r="H34" s="45"/>
      <c r="I34" s="22"/>
      <c r="J34" s="22"/>
      <c r="K34" s="163"/>
      <c r="L34" s="21"/>
      <c r="M34" s="21"/>
    </row>
    <row r="35" spans="1:13">
      <c r="A35" s="221"/>
      <c r="B35" s="165"/>
      <c r="C35" s="218"/>
      <c r="D35" s="46" t="s">
        <v>19</v>
      </c>
      <c r="E35" s="55">
        <f t="shared" si="3"/>
        <v>9075</v>
      </c>
      <c r="F35" s="55">
        <f t="shared" si="3"/>
        <v>3301.55</v>
      </c>
      <c r="G35" s="56">
        <f t="shared" si="0"/>
        <v>36.380716253443531</v>
      </c>
      <c r="H35" s="45"/>
      <c r="I35" s="22"/>
      <c r="J35" s="22"/>
      <c r="K35" s="163"/>
      <c r="L35" s="21"/>
      <c r="M35" s="21"/>
    </row>
    <row r="36" spans="1:13">
      <c r="A36" s="222"/>
      <c r="B36" s="166"/>
      <c r="C36" s="219"/>
      <c r="D36" s="46" t="s">
        <v>20</v>
      </c>
      <c r="E36" s="55">
        <f t="shared" si="3"/>
        <v>0</v>
      </c>
      <c r="F36" s="55">
        <f t="shared" si="3"/>
        <v>0</v>
      </c>
      <c r="G36" s="56">
        <f t="shared" si="0"/>
        <v>0</v>
      </c>
      <c r="H36" s="45"/>
      <c r="I36" s="22"/>
      <c r="J36" s="22"/>
      <c r="K36" s="209"/>
      <c r="L36" s="21"/>
      <c r="M36" s="21"/>
    </row>
    <row r="37" spans="1:13" ht="15" customHeight="1">
      <c r="A37" s="223" t="s">
        <v>85</v>
      </c>
      <c r="B37" s="164" t="s">
        <v>23</v>
      </c>
      <c r="C37" s="217"/>
      <c r="D37" s="49" t="s">
        <v>16</v>
      </c>
      <c r="E37" s="50">
        <f>SUM(E38:E41)</f>
        <v>8075</v>
      </c>
      <c r="F37" s="50">
        <f>SUM(F38:F41)</f>
        <v>3301.55</v>
      </c>
      <c r="G37" s="18">
        <f t="shared" si="0"/>
        <v>40.88606811145511</v>
      </c>
      <c r="H37" s="164" t="s">
        <v>93</v>
      </c>
      <c r="I37" s="162"/>
      <c r="J37" s="162"/>
      <c r="K37" s="162"/>
      <c r="L37" s="185"/>
      <c r="M37" s="185"/>
    </row>
    <row r="38" spans="1:13" ht="15" customHeight="1">
      <c r="A38" s="224"/>
      <c r="B38" s="165"/>
      <c r="C38" s="218"/>
      <c r="D38" s="51" t="s">
        <v>17</v>
      </c>
      <c r="E38" s="17">
        <v>0</v>
      </c>
      <c r="F38" s="17">
        <v>0</v>
      </c>
      <c r="G38" s="16">
        <f t="shared" si="0"/>
        <v>0</v>
      </c>
      <c r="H38" s="165"/>
      <c r="I38" s="163"/>
      <c r="J38" s="163"/>
      <c r="K38" s="163"/>
      <c r="L38" s="186"/>
      <c r="M38" s="186"/>
    </row>
    <row r="39" spans="1:13" ht="15" customHeight="1">
      <c r="A39" s="224"/>
      <c r="B39" s="165"/>
      <c r="C39" s="218"/>
      <c r="D39" s="51" t="s">
        <v>18</v>
      </c>
      <c r="E39" s="17">
        <v>0</v>
      </c>
      <c r="F39" s="17">
        <v>0</v>
      </c>
      <c r="G39" s="16">
        <f t="shared" si="0"/>
        <v>0</v>
      </c>
      <c r="H39" s="165"/>
      <c r="I39" s="163"/>
      <c r="J39" s="163"/>
      <c r="K39" s="163"/>
      <c r="L39" s="186"/>
      <c r="M39" s="186"/>
    </row>
    <row r="40" spans="1:13" ht="15" customHeight="1">
      <c r="A40" s="224"/>
      <c r="B40" s="165"/>
      <c r="C40" s="218"/>
      <c r="D40" s="51" t="s">
        <v>19</v>
      </c>
      <c r="E40" s="17">
        <v>8075</v>
      </c>
      <c r="F40" s="17">
        <v>3301.55</v>
      </c>
      <c r="G40" s="16">
        <f t="shared" si="0"/>
        <v>40.88606811145511</v>
      </c>
      <c r="H40" s="165"/>
      <c r="I40" s="163"/>
      <c r="J40" s="163"/>
      <c r="K40" s="163"/>
      <c r="L40" s="186"/>
      <c r="M40" s="186"/>
    </row>
    <row r="41" spans="1:13" ht="15" customHeight="1">
      <c r="A41" s="225"/>
      <c r="B41" s="166"/>
      <c r="C41" s="219"/>
      <c r="D41" s="51" t="s">
        <v>20</v>
      </c>
      <c r="E41" s="17">
        <v>0</v>
      </c>
      <c r="F41" s="17">
        <v>0</v>
      </c>
      <c r="G41" s="16">
        <f t="shared" si="0"/>
        <v>0</v>
      </c>
      <c r="H41" s="166"/>
      <c r="I41" s="209"/>
      <c r="J41" s="209"/>
      <c r="K41" s="209"/>
      <c r="L41" s="187"/>
      <c r="M41" s="187"/>
    </row>
    <row r="42" spans="1:13" ht="15" customHeight="1">
      <c r="A42" s="214" t="s">
        <v>86</v>
      </c>
      <c r="B42" s="164" t="s">
        <v>73</v>
      </c>
      <c r="C42" s="217"/>
      <c r="D42" s="53" t="s">
        <v>16</v>
      </c>
      <c r="E42" s="52">
        <f>SUM(E43:E46)</f>
        <v>1000</v>
      </c>
      <c r="F42" s="52">
        <f>SUM(F43:F46)</f>
        <v>0</v>
      </c>
      <c r="G42" s="40">
        <f t="shared" si="0"/>
        <v>0</v>
      </c>
      <c r="H42" s="162"/>
      <c r="I42" s="162"/>
      <c r="J42" s="162"/>
      <c r="K42" s="162"/>
      <c r="L42" s="185"/>
      <c r="M42" s="164" t="s">
        <v>24</v>
      </c>
    </row>
    <row r="43" spans="1:13">
      <c r="A43" s="215"/>
      <c r="B43" s="165"/>
      <c r="C43" s="218"/>
      <c r="D43" s="51" t="s">
        <v>17</v>
      </c>
      <c r="E43" s="17">
        <v>0</v>
      </c>
      <c r="F43" s="17">
        <v>0</v>
      </c>
      <c r="G43" s="16">
        <f t="shared" si="0"/>
        <v>0</v>
      </c>
      <c r="H43" s="163"/>
      <c r="I43" s="163"/>
      <c r="J43" s="163"/>
      <c r="K43" s="163"/>
      <c r="L43" s="186"/>
      <c r="M43" s="165"/>
    </row>
    <row r="44" spans="1:13">
      <c r="A44" s="215"/>
      <c r="B44" s="165"/>
      <c r="C44" s="218"/>
      <c r="D44" s="51" t="s">
        <v>18</v>
      </c>
      <c r="E44" s="17">
        <v>0</v>
      </c>
      <c r="F44" s="17">
        <v>0</v>
      </c>
      <c r="G44" s="16">
        <f t="shared" si="0"/>
        <v>0</v>
      </c>
      <c r="H44" s="163"/>
      <c r="I44" s="163"/>
      <c r="J44" s="163"/>
      <c r="K44" s="163"/>
      <c r="L44" s="186"/>
      <c r="M44" s="165"/>
    </row>
    <row r="45" spans="1:13">
      <c r="A45" s="215"/>
      <c r="B45" s="165"/>
      <c r="C45" s="218"/>
      <c r="D45" s="51" t="s">
        <v>19</v>
      </c>
      <c r="E45" s="17">
        <v>1000</v>
      </c>
      <c r="F45" s="17">
        <v>0</v>
      </c>
      <c r="G45" s="16">
        <f t="shared" si="0"/>
        <v>0</v>
      </c>
      <c r="H45" s="163"/>
      <c r="I45" s="163"/>
      <c r="J45" s="163"/>
      <c r="K45" s="163"/>
      <c r="L45" s="186"/>
      <c r="M45" s="165"/>
    </row>
    <row r="46" spans="1:13">
      <c r="A46" s="216"/>
      <c r="B46" s="166"/>
      <c r="C46" s="219"/>
      <c r="D46" s="51" t="s">
        <v>20</v>
      </c>
      <c r="E46" s="17">
        <v>0</v>
      </c>
      <c r="F46" s="17">
        <v>0</v>
      </c>
      <c r="G46" s="16">
        <f t="shared" si="0"/>
        <v>0</v>
      </c>
      <c r="H46" s="209"/>
      <c r="I46" s="209"/>
      <c r="J46" s="209"/>
      <c r="K46" s="209"/>
      <c r="L46" s="187"/>
      <c r="M46" s="166"/>
    </row>
    <row r="51" spans="2:3">
      <c r="B51" s="47" t="s">
        <v>87</v>
      </c>
      <c r="C51" s="47"/>
    </row>
    <row r="52" spans="2:3">
      <c r="B52" s="47" t="s">
        <v>88</v>
      </c>
      <c r="C52" s="48">
        <v>44032</v>
      </c>
    </row>
    <row r="53" spans="2:3">
      <c r="B53" s="47" t="s">
        <v>89</v>
      </c>
      <c r="C53" s="47"/>
    </row>
    <row r="54" spans="2:3">
      <c r="B54" s="47"/>
      <c r="C54" s="47"/>
    </row>
  </sheetData>
  <mergeCells count="72">
    <mergeCell ref="J7:J11"/>
    <mergeCell ref="K32:K36"/>
    <mergeCell ref="A3:M3"/>
    <mergeCell ref="A5:A6"/>
    <mergeCell ref="B5:B6"/>
    <mergeCell ref="C5:C6"/>
    <mergeCell ref="D5:G5"/>
    <mergeCell ref="H5:K5"/>
    <mergeCell ref="L5:L6"/>
    <mergeCell ref="M5:M6"/>
    <mergeCell ref="K7:K11"/>
    <mergeCell ref="L7:L11"/>
    <mergeCell ref="M7:M11"/>
    <mergeCell ref="A12:A16"/>
    <mergeCell ref="B12:B16"/>
    <mergeCell ref="C12:C16"/>
    <mergeCell ref="A7:A11"/>
    <mergeCell ref="B7:B11"/>
    <mergeCell ref="C7:C11"/>
    <mergeCell ref="H7:H11"/>
    <mergeCell ref="I7:I11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L17:L21"/>
    <mergeCell ref="M17:M21"/>
    <mergeCell ref="I12:I16"/>
    <mergeCell ref="J12:J16"/>
    <mergeCell ref="K12:K16"/>
    <mergeCell ref="H12:H16"/>
    <mergeCell ref="J22:J26"/>
    <mergeCell ref="K22:K26"/>
    <mergeCell ref="L22:L26"/>
    <mergeCell ref="M22:M26"/>
    <mergeCell ref="A27:A31"/>
    <mergeCell ref="B27:B31"/>
    <mergeCell ref="C27:C31"/>
    <mergeCell ref="M27:M31"/>
    <mergeCell ref="H27:H31"/>
    <mergeCell ref="A22:A26"/>
    <mergeCell ref="B22:B26"/>
    <mergeCell ref="C22:C26"/>
    <mergeCell ref="H22:H26"/>
    <mergeCell ref="I22:I26"/>
    <mergeCell ref="K27:K31"/>
    <mergeCell ref="A32:A36"/>
    <mergeCell ref="B32:B36"/>
    <mergeCell ref="C32:C36"/>
    <mergeCell ref="A37:A41"/>
    <mergeCell ref="B37:B41"/>
    <mergeCell ref="C37:C41"/>
    <mergeCell ref="H37:H41"/>
    <mergeCell ref="I37:I41"/>
    <mergeCell ref="A42:A46"/>
    <mergeCell ref="B42:B46"/>
    <mergeCell ref="C42:C46"/>
    <mergeCell ref="H42:H46"/>
    <mergeCell ref="I42:I46"/>
    <mergeCell ref="J42:J46"/>
    <mergeCell ref="K42:K46"/>
    <mergeCell ref="J37:J41"/>
    <mergeCell ref="L42:L46"/>
    <mergeCell ref="M42:M46"/>
    <mergeCell ref="K37:K41"/>
    <mergeCell ref="L37:L41"/>
    <mergeCell ref="M37:M4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D62C-4C09-4F23-9DFA-84FDBB1D97A5}">
  <sheetPr>
    <tabColor rgb="FF92D050"/>
  </sheetPr>
  <dimension ref="A1:M46"/>
  <sheetViews>
    <sheetView topLeftCell="A3" zoomScale="107" zoomScaleNormal="107" workbookViewId="0">
      <selection activeCell="F41" sqref="F41"/>
    </sheetView>
  </sheetViews>
  <sheetFormatPr defaultRowHeight="15"/>
  <cols>
    <col min="2" max="2" width="31.5703125" customWidth="1"/>
    <col min="12" max="12" width="22" customWidth="1"/>
    <col min="258" max="258" width="31.5703125" customWidth="1"/>
    <col min="268" max="268" width="22" customWidth="1"/>
    <col min="514" max="514" width="31.5703125" customWidth="1"/>
    <col min="524" max="524" width="22" customWidth="1"/>
    <col min="770" max="770" width="31.5703125" customWidth="1"/>
    <col min="780" max="780" width="22" customWidth="1"/>
    <col min="1026" max="1026" width="31.5703125" customWidth="1"/>
    <col min="1036" max="1036" width="22" customWidth="1"/>
    <col min="1282" max="1282" width="31.5703125" customWidth="1"/>
    <col min="1292" max="1292" width="22" customWidth="1"/>
    <col min="1538" max="1538" width="31.5703125" customWidth="1"/>
    <col min="1548" max="1548" width="22" customWidth="1"/>
    <col min="1794" max="1794" width="31.5703125" customWidth="1"/>
    <col min="1804" max="1804" width="22" customWidth="1"/>
    <col min="2050" max="2050" width="31.5703125" customWidth="1"/>
    <col min="2060" max="2060" width="22" customWidth="1"/>
    <col min="2306" max="2306" width="31.5703125" customWidth="1"/>
    <col min="2316" max="2316" width="22" customWidth="1"/>
    <col min="2562" max="2562" width="31.5703125" customWidth="1"/>
    <col min="2572" max="2572" width="22" customWidth="1"/>
    <col min="2818" max="2818" width="31.5703125" customWidth="1"/>
    <col min="2828" max="2828" width="22" customWidth="1"/>
    <col min="3074" max="3074" width="31.5703125" customWidth="1"/>
    <col min="3084" max="3084" width="22" customWidth="1"/>
    <col min="3330" max="3330" width="31.5703125" customWidth="1"/>
    <col min="3340" max="3340" width="22" customWidth="1"/>
    <col min="3586" max="3586" width="31.5703125" customWidth="1"/>
    <col min="3596" max="3596" width="22" customWidth="1"/>
    <col min="3842" max="3842" width="31.5703125" customWidth="1"/>
    <col min="3852" max="3852" width="22" customWidth="1"/>
    <col min="4098" max="4098" width="31.5703125" customWidth="1"/>
    <col min="4108" max="4108" width="22" customWidth="1"/>
    <col min="4354" max="4354" width="31.5703125" customWidth="1"/>
    <col min="4364" max="4364" width="22" customWidth="1"/>
    <col min="4610" max="4610" width="31.5703125" customWidth="1"/>
    <col min="4620" max="4620" width="22" customWidth="1"/>
    <col min="4866" max="4866" width="31.5703125" customWidth="1"/>
    <col min="4876" max="4876" width="22" customWidth="1"/>
    <col min="5122" max="5122" width="31.5703125" customWidth="1"/>
    <col min="5132" max="5132" width="22" customWidth="1"/>
    <col min="5378" max="5378" width="31.5703125" customWidth="1"/>
    <col min="5388" max="5388" width="22" customWidth="1"/>
    <col min="5634" max="5634" width="31.5703125" customWidth="1"/>
    <col min="5644" max="5644" width="22" customWidth="1"/>
    <col min="5890" max="5890" width="31.5703125" customWidth="1"/>
    <col min="5900" max="5900" width="22" customWidth="1"/>
    <col min="6146" max="6146" width="31.5703125" customWidth="1"/>
    <col min="6156" max="6156" width="22" customWidth="1"/>
    <col min="6402" max="6402" width="31.5703125" customWidth="1"/>
    <col min="6412" max="6412" width="22" customWidth="1"/>
    <col min="6658" max="6658" width="31.5703125" customWidth="1"/>
    <col min="6668" max="6668" width="22" customWidth="1"/>
    <col min="6914" max="6914" width="31.5703125" customWidth="1"/>
    <col min="6924" max="6924" width="22" customWidth="1"/>
    <col min="7170" max="7170" width="31.5703125" customWidth="1"/>
    <col min="7180" max="7180" width="22" customWidth="1"/>
    <col min="7426" max="7426" width="31.5703125" customWidth="1"/>
    <col min="7436" max="7436" width="22" customWidth="1"/>
    <col min="7682" max="7682" width="31.5703125" customWidth="1"/>
    <col min="7692" max="7692" width="22" customWidth="1"/>
    <col min="7938" max="7938" width="31.5703125" customWidth="1"/>
    <col min="7948" max="7948" width="22" customWidth="1"/>
    <col min="8194" max="8194" width="31.5703125" customWidth="1"/>
    <col min="8204" max="8204" width="22" customWidth="1"/>
    <col min="8450" max="8450" width="31.5703125" customWidth="1"/>
    <col min="8460" max="8460" width="22" customWidth="1"/>
    <col min="8706" max="8706" width="31.5703125" customWidth="1"/>
    <col min="8716" max="8716" width="22" customWidth="1"/>
    <col min="8962" max="8962" width="31.5703125" customWidth="1"/>
    <col min="8972" max="8972" width="22" customWidth="1"/>
    <col min="9218" max="9218" width="31.5703125" customWidth="1"/>
    <col min="9228" max="9228" width="22" customWidth="1"/>
    <col min="9474" max="9474" width="31.5703125" customWidth="1"/>
    <col min="9484" max="9484" width="22" customWidth="1"/>
    <col min="9730" max="9730" width="31.5703125" customWidth="1"/>
    <col min="9740" max="9740" width="22" customWidth="1"/>
    <col min="9986" max="9986" width="31.5703125" customWidth="1"/>
    <col min="9996" max="9996" width="22" customWidth="1"/>
    <col min="10242" max="10242" width="31.5703125" customWidth="1"/>
    <col min="10252" max="10252" width="22" customWidth="1"/>
    <col min="10498" max="10498" width="31.5703125" customWidth="1"/>
    <col min="10508" max="10508" width="22" customWidth="1"/>
    <col min="10754" max="10754" width="31.5703125" customWidth="1"/>
    <col min="10764" max="10764" width="22" customWidth="1"/>
    <col min="11010" max="11010" width="31.5703125" customWidth="1"/>
    <col min="11020" max="11020" width="22" customWidth="1"/>
    <col min="11266" max="11266" width="31.5703125" customWidth="1"/>
    <col min="11276" max="11276" width="22" customWidth="1"/>
    <col min="11522" max="11522" width="31.5703125" customWidth="1"/>
    <col min="11532" max="11532" width="22" customWidth="1"/>
    <col min="11778" max="11778" width="31.5703125" customWidth="1"/>
    <col min="11788" max="11788" width="22" customWidth="1"/>
    <col min="12034" max="12034" width="31.5703125" customWidth="1"/>
    <col min="12044" max="12044" width="22" customWidth="1"/>
    <col min="12290" max="12290" width="31.5703125" customWidth="1"/>
    <col min="12300" max="12300" width="22" customWidth="1"/>
    <col min="12546" max="12546" width="31.5703125" customWidth="1"/>
    <col min="12556" max="12556" width="22" customWidth="1"/>
    <col min="12802" max="12802" width="31.5703125" customWidth="1"/>
    <col min="12812" max="12812" width="22" customWidth="1"/>
    <col min="13058" max="13058" width="31.5703125" customWidth="1"/>
    <col min="13068" max="13068" width="22" customWidth="1"/>
    <col min="13314" max="13314" width="31.5703125" customWidth="1"/>
    <col min="13324" max="13324" width="22" customWidth="1"/>
    <col min="13570" max="13570" width="31.5703125" customWidth="1"/>
    <col min="13580" max="13580" width="22" customWidth="1"/>
    <col min="13826" max="13826" width="31.5703125" customWidth="1"/>
    <col min="13836" max="13836" width="22" customWidth="1"/>
    <col min="14082" max="14082" width="31.5703125" customWidth="1"/>
    <col min="14092" max="14092" width="22" customWidth="1"/>
    <col min="14338" max="14338" width="31.5703125" customWidth="1"/>
    <col min="14348" max="14348" width="22" customWidth="1"/>
    <col min="14594" max="14594" width="31.5703125" customWidth="1"/>
    <col min="14604" max="14604" width="22" customWidth="1"/>
    <col min="14850" max="14850" width="31.5703125" customWidth="1"/>
    <col min="14860" max="14860" width="22" customWidth="1"/>
    <col min="15106" max="15106" width="31.5703125" customWidth="1"/>
    <col min="15116" max="15116" width="22" customWidth="1"/>
    <col min="15362" max="15362" width="31.5703125" customWidth="1"/>
    <col min="15372" max="15372" width="22" customWidth="1"/>
    <col min="15618" max="15618" width="31.5703125" customWidth="1"/>
    <col min="15628" max="15628" width="22" customWidth="1"/>
    <col min="15874" max="15874" width="31.5703125" customWidth="1"/>
    <col min="15884" max="15884" width="22" customWidth="1"/>
    <col min="16130" max="16130" width="31.5703125" customWidth="1"/>
    <col min="16140" max="16140" width="22" customWidth="1"/>
  </cols>
  <sheetData>
    <row r="1" spans="1:13" ht="15.75">
      <c r="A1" s="82"/>
      <c r="D1" s="82"/>
      <c r="K1" s="94"/>
    </row>
    <row r="2" spans="1:13">
      <c r="A2" s="82"/>
      <c r="D2" s="82"/>
    </row>
    <row r="3" spans="1:13">
      <c r="A3" s="153" t="s">
        <v>125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</row>
    <row r="4" spans="1:13">
      <c r="A4" s="3" t="s">
        <v>69</v>
      </c>
      <c r="B4" s="2"/>
      <c r="C4" s="2"/>
      <c r="D4" s="3"/>
      <c r="E4" s="2"/>
      <c r="F4" s="2"/>
      <c r="G4" s="2"/>
      <c r="H4" s="2"/>
      <c r="I4" s="2"/>
      <c r="J4" s="2"/>
      <c r="K4" s="2"/>
      <c r="L4" s="2"/>
      <c r="M4" s="2"/>
    </row>
    <row r="5" spans="1:13" ht="14.45" customHeight="1">
      <c r="A5" s="154" t="s">
        <v>1</v>
      </c>
      <c r="B5" s="154" t="s">
        <v>2</v>
      </c>
      <c r="C5" s="154" t="s">
        <v>3</v>
      </c>
      <c r="D5" s="156" t="s">
        <v>4</v>
      </c>
      <c r="E5" s="156"/>
      <c r="F5" s="156"/>
      <c r="G5" s="156"/>
      <c r="H5" s="235" t="s">
        <v>5</v>
      </c>
      <c r="I5" s="236"/>
      <c r="J5" s="236"/>
      <c r="K5" s="236"/>
      <c r="L5" s="159" t="s">
        <v>6</v>
      </c>
      <c r="M5" s="154" t="s">
        <v>7</v>
      </c>
    </row>
    <row r="6" spans="1:13" ht="67.5">
      <c r="A6" s="155"/>
      <c r="B6" s="155"/>
      <c r="C6" s="155"/>
      <c r="D6" s="65" t="s">
        <v>8</v>
      </c>
      <c r="E6" s="65" t="s">
        <v>9</v>
      </c>
      <c r="F6" s="65" t="s">
        <v>10</v>
      </c>
      <c r="G6" s="65" t="s">
        <v>134</v>
      </c>
      <c r="H6" s="65" t="s">
        <v>12</v>
      </c>
      <c r="I6" s="95" t="s">
        <v>13</v>
      </c>
      <c r="J6" s="65" t="s">
        <v>14</v>
      </c>
      <c r="K6" s="65" t="s">
        <v>135</v>
      </c>
      <c r="L6" s="160"/>
      <c r="M6" s="161"/>
    </row>
    <row r="7" spans="1:13" ht="14.45" customHeight="1">
      <c r="A7" s="156"/>
      <c r="B7" s="167" t="s">
        <v>157</v>
      </c>
      <c r="C7" s="156">
        <v>2020</v>
      </c>
      <c r="D7" s="10" t="s">
        <v>16</v>
      </c>
      <c r="E7" s="12">
        <f>E10+E11</f>
        <v>3000</v>
      </c>
      <c r="F7" s="11">
        <f>F10+F11</f>
        <v>747.43</v>
      </c>
      <c r="G7" s="12">
        <f>F7/E7*100</f>
        <v>24.914333333333332</v>
      </c>
      <c r="H7" s="185"/>
      <c r="I7" s="72"/>
      <c r="J7" s="72"/>
      <c r="K7" s="72"/>
      <c r="L7" s="156" t="s">
        <v>158</v>
      </c>
      <c r="M7" s="156"/>
    </row>
    <row r="8" spans="1:13">
      <c r="A8" s="156"/>
      <c r="B8" s="168"/>
      <c r="C8" s="156"/>
      <c r="D8" s="67" t="s">
        <v>17</v>
      </c>
      <c r="E8" s="14">
        <f t="shared" ref="E8:F10" si="0">E13+E23+E38+E43</f>
        <v>0</v>
      </c>
      <c r="F8" s="14">
        <f t="shared" si="0"/>
        <v>0</v>
      </c>
      <c r="G8" s="14">
        <v>0</v>
      </c>
      <c r="H8" s="186"/>
      <c r="I8" s="72"/>
      <c r="J8" s="72"/>
      <c r="K8" s="72"/>
      <c r="L8" s="156"/>
      <c r="M8" s="156"/>
    </row>
    <row r="9" spans="1:13" ht="14.45" customHeight="1">
      <c r="A9" s="156"/>
      <c r="B9" s="168"/>
      <c r="C9" s="156"/>
      <c r="D9" s="67" t="s">
        <v>18</v>
      </c>
      <c r="E9" s="14">
        <f t="shared" si="0"/>
        <v>0</v>
      </c>
      <c r="F9" s="14">
        <f t="shared" si="0"/>
        <v>0</v>
      </c>
      <c r="G9" s="14">
        <v>0</v>
      </c>
      <c r="H9" s="186"/>
      <c r="I9" s="72"/>
      <c r="J9" s="72"/>
      <c r="K9" s="72"/>
      <c r="L9" s="156"/>
      <c r="M9" s="156"/>
    </row>
    <row r="10" spans="1:13">
      <c r="A10" s="156"/>
      <c r="B10" s="168"/>
      <c r="C10" s="156"/>
      <c r="D10" s="67" t="s">
        <v>19</v>
      </c>
      <c r="E10" s="14">
        <f t="shared" si="0"/>
        <v>3000</v>
      </c>
      <c r="F10" s="14">
        <f t="shared" si="0"/>
        <v>747.43</v>
      </c>
      <c r="G10" s="14">
        <f>F10/E10*100</f>
        <v>24.914333333333332</v>
      </c>
      <c r="H10" s="186"/>
      <c r="I10" s="72"/>
      <c r="J10" s="72"/>
      <c r="K10" s="72"/>
      <c r="L10" s="156"/>
      <c r="M10" s="156"/>
    </row>
    <row r="11" spans="1:13" ht="36.6" customHeight="1">
      <c r="A11" s="156"/>
      <c r="B11" s="213"/>
      <c r="C11" s="156"/>
      <c r="D11" s="67" t="s">
        <v>159</v>
      </c>
      <c r="E11" s="14">
        <v>0</v>
      </c>
      <c r="F11" s="14">
        <v>0</v>
      </c>
      <c r="G11" s="14">
        <v>0</v>
      </c>
      <c r="H11" s="187"/>
      <c r="I11" s="72"/>
      <c r="J11" s="72"/>
      <c r="K11" s="72"/>
      <c r="L11" s="156"/>
      <c r="M11" s="156"/>
    </row>
    <row r="12" spans="1:13" ht="14.45" customHeight="1">
      <c r="A12" s="154" t="s">
        <v>128</v>
      </c>
      <c r="B12" s="237" t="s">
        <v>160</v>
      </c>
      <c r="C12" s="156">
        <v>2020</v>
      </c>
      <c r="D12" s="67" t="s">
        <v>16</v>
      </c>
      <c r="E12" s="14">
        <f>E15</f>
        <v>0</v>
      </c>
      <c r="F12" s="14">
        <v>0</v>
      </c>
      <c r="G12" s="14">
        <v>0</v>
      </c>
      <c r="H12" s="191"/>
      <c r="I12" s="96"/>
      <c r="J12" s="96"/>
      <c r="K12" s="67"/>
      <c r="L12" s="156" t="s">
        <v>158</v>
      </c>
      <c r="M12" s="154" t="s">
        <v>161</v>
      </c>
    </row>
    <row r="13" spans="1:13">
      <c r="A13" s="155"/>
      <c r="B13" s="238"/>
      <c r="C13" s="156"/>
      <c r="D13" s="67" t="s">
        <v>17</v>
      </c>
      <c r="E13" s="14">
        <v>0</v>
      </c>
      <c r="F13" s="14">
        <v>0</v>
      </c>
      <c r="G13" s="14">
        <v>0</v>
      </c>
      <c r="H13" s="192"/>
      <c r="I13" s="96"/>
      <c r="J13" s="96"/>
      <c r="K13" s="96"/>
      <c r="L13" s="156"/>
      <c r="M13" s="155"/>
    </row>
    <row r="14" spans="1:13">
      <c r="A14" s="155"/>
      <c r="B14" s="238"/>
      <c r="C14" s="156"/>
      <c r="D14" s="67" t="s">
        <v>18</v>
      </c>
      <c r="E14" s="14">
        <v>0</v>
      </c>
      <c r="F14" s="14">
        <v>0</v>
      </c>
      <c r="G14" s="14">
        <v>0</v>
      </c>
      <c r="H14" s="192"/>
      <c r="I14" s="96"/>
      <c r="J14" s="96"/>
      <c r="K14" s="96"/>
      <c r="L14" s="156"/>
      <c r="M14" s="155"/>
    </row>
    <row r="15" spans="1:13">
      <c r="A15" s="155"/>
      <c r="B15" s="238"/>
      <c r="C15" s="156"/>
      <c r="D15" s="67" t="s">
        <v>19</v>
      </c>
      <c r="E15" s="14">
        <v>0</v>
      </c>
      <c r="F15" s="14">
        <v>0</v>
      </c>
      <c r="G15" s="14">
        <v>0</v>
      </c>
      <c r="H15" s="192"/>
      <c r="I15" s="96"/>
      <c r="J15" s="96"/>
      <c r="K15" s="67"/>
      <c r="L15" s="156"/>
      <c r="M15" s="155"/>
    </row>
    <row r="16" spans="1:13" ht="29.45" customHeight="1">
      <c r="A16" s="155"/>
      <c r="B16" s="238"/>
      <c r="C16" s="156"/>
      <c r="D16" s="67" t="s">
        <v>159</v>
      </c>
      <c r="E16" s="14">
        <v>0</v>
      </c>
      <c r="F16" s="14">
        <v>0</v>
      </c>
      <c r="G16" s="14">
        <v>0</v>
      </c>
      <c r="H16" s="193"/>
      <c r="I16" s="96"/>
      <c r="J16" s="96"/>
      <c r="K16" s="96"/>
      <c r="L16" s="156"/>
      <c r="M16" s="161"/>
    </row>
    <row r="17" spans="1:13" ht="14.45" customHeight="1">
      <c r="A17" s="239" t="s">
        <v>139</v>
      </c>
      <c r="B17" s="241" t="s">
        <v>162</v>
      </c>
      <c r="C17" s="156">
        <v>2020</v>
      </c>
      <c r="D17" s="67" t="s">
        <v>16</v>
      </c>
      <c r="E17" s="16">
        <f>E20</f>
        <v>0</v>
      </c>
      <c r="F17" s="16">
        <f>F20</f>
        <v>0</v>
      </c>
      <c r="G17" s="16">
        <v>0</v>
      </c>
      <c r="H17" s="191" t="s">
        <v>163</v>
      </c>
      <c r="I17" s="96"/>
      <c r="J17" s="96"/>
      <c r="K17" s="96"/>
      <c r="L17" s="156" t="s">
        <v>158</v>
      </c>
      <c r="M17" s="154"/>
    </row>
    <row r="18" spans="1:13">
      <c r="A18" s="160"/>
      <c r="B18" s="241"/>
      <c r="C18" s="156"/>
      <c r="D18" s="67" t="s">
        <v>17</v>
      </c>
      <c r="E18" s="16">
        <v>0</v>
      </c>
      <c r="F18" s="16">
        <v>0</v>
      </c>
      <c r="G18" s="14">
        <v>0</v>
      </c>
      <c r="H18" s="192"/>
      <c r="I18" s="96"/>
      <c r="J18" s="96"/>
      <c r="K18" s="96"/>
      <c r="L18" s="156"/>
      <c r="M18" s="155"/>
    </row>
    <row r="19" spans="1:13">
      <c r="A19" s="160"/>
      <c r="B19" s="241"/>
      <c r="C19" s="156"/>
      <c r="D19" s="67" t="s">
        <v>18</v>
      </c>
      <c r="E19" s="16">
        <v>0</v>
      </c>
      <c r="F19" s="16">
        <v>0</v>
      </c>
      <c r="G19" s="14">
        <v>0</v>
      </c>
      <c r="H19" s="192"/>
      <c r="I19" s="96"/>
      <c r="J19" s="96"/>
      <c r="K19" s="96"/>
      <c r="L19" s="156"/>
      <c r="M19" s="155"/>
    </row>
    <row r="20" spans="1:13">
      <c r="A20" s="160"/>
      <c r="B20" s="241"/>
      <c r="C20" s="156"/>
      <c r="D20" s="67" t="s">
        <v>19</v>
      </c>
      <c r="E20" s="16">
        <v>0</v>
      </c>
      <c r="F20" s="16">
        <v>0</v>
      </c>
      <c r="G20" s="14">
        <v>0</v>
      </c>
      <c r="H20" s="192"/>
      <c r="I20" s="96"/>
      <c r="J20" s="96"/>
      <c r="K20" s="67"/>
      <c r="L20" s="156"/>
      <c r="M20" s="155"/>
    </row>
    <row r="21" spans="1:13" ht="14.45" customHeight="1">
      <c r="A21" s="240"/>
      <c r="B21" s="241"/>
      <c r="C21" s="156"/>
      <c r="D21" s="67" t="s">
        <v>159</v>
      </c>
      <c r="E21" s="97">
        <v>0</v>
      </c>
      <c r="F21" s="97">
        <v>0</v>
      </c>
      <c r="G21" s="97">
        <v>0</v>
      </c>
      <c r="H21" s="193"/>
      <c r="I21" s="98"/>
      <c r="J21" s="98"/>
      <c r="K21" s="98"/>
      <c r="L21" s="156"/>
      <c r="M21" s="161"/>
    </row>
    <row r="22" spans="1:13" ht="14.45" customHeight="1">
      <c r="A22" s="156" t="s">
        <v>35</v>
      </c>
      <c r="B22" s="167" t="s">
        <v>164</v>
      </c>
      <c r="C22" s="156">
        <v>2020</v>
      </c>
      <c r="D22" s="10" t="s">
        <v>16</v>
      </c>
      <c r="E22" s="12">
        <f>E25+E26</f>
        <v>0</v>
      </c>
      <c r="F22" s="12">
        <f>F25</f>
        <v>0</v>
      </c>
      <c r="G22" s="14">
        <v>100</v>
      </c>
      <c r="H22" s="191"/>
      <c r="I22" s="67"/>
      <c r="J22" s="67"/>
      <c r="K22" s="67"/>
      <c r="L22" s="156"/>
      <c r="M22" s="154"/>
    </row>
    <row r="23" spans="1:13">
      <c r="A23" s="156"/>
      <c r="B23" s="168"/>
      <c r="C23" s="156"/>
      <c r="D23" s="67" t="s">
        <v>17</v>
      </c>
      <c r="E23" s="14">
        <v>0</v>
      </c>
      <c r="F23" s="14">
        <f>F28+F33</f>
        <v>0</v>
      </c>
      <c r="G23" s="14">
        <v>0</v>
      </c>
      <c r="H23" s="192"/>
      <c r="I23" s="67"/>
      <c r="J23" s="67"/>
      <c r="K23" s="67"/>
      <c r="L23" s="156"/>
      <c r="M23" s="155"/>
    </row>
    <row r="24" spans="1:13">
      <c r="A24" s="156"/>
      <c r="B24" s="168"/>
      <c r="C24" s="156"/>
      <c r="D24" s="67" t="s">
        <v>18</v>
      </c>
      <c r="E24" s="14">
        <v>0</v>
      </c>
      <c r="F24" s="14">
        <f>F29+F34</f>
        <v>0</v>
      </c>
      <c r="G24" s="14">
        <v>0</v>
      </c>
      <c r="H24" s="192"/>
      <c r="I24" s="67"/>
      <c r="J24" s="67"/>
      <c r="K24" s="67"/>
      <c r="L24" s="156"/>
      <c r="M24" s="155"/>
    </row>
    <row r="25" spans="1:13">
      <c r="A25" s="156"/>
      <c r="B25" s="168"/>
      <c r="C25" s="156"/>
      <c r="D25" s="67" t="s">
        <v>19</v>
      </c>
      <c r="E25" s="14">
        <f>E35+E30</f>
        <v>0</v>
      </c>
      <c r="F25" s="14">
        <f>F30+F35</f>
        <v>0</v>
      </c>
      <c r="G25" s="14">
        <v>100</v>
      </c>
      <c r="H25" s="192"/>
      <c r="I25" s="67"/>
      <c r="J25" s="67"/>
      <c r="K25" s="67"/>
      <c r="L25" s="156"/>
      <c r="M25" s="155"/>
    </row>
    <row r="26" spans="1:13" ht="14.45" customHeight="1">
      <c r="A26" s="156"/>
      <c r="B26" s="213"/>
      <c r="C26" s="156"/>
      <c r="D26" s="67" t="s">
        <v>159</v>
      </c>
      <c r="E26" s="14">
        <v>0</v>
      </c>
      <c r="F26" s="14">
        <v>0</v>
      </c>
      <c r="G26" s="14">
        <v>0</v>
      </c>
      <c r="H26" s="193"/>
      <c r="I26" s="86"/>
      <c r="J26" s="86"/>
      <c r="K26" s="86"/>
      <c r="L26" s="156"/>
      <c r="M26" s="161"/>
    </row>
    <row r="27" spans="1:13" ht="14.45" customHeight="1">
      <c r="A27" s="156" t="s">
        <v>37</v>
      </c>
      <c r="B27" s="237" t="s">
        <v>165</v>
      </c>
      <c r="C27" s="156">
        <v>2020</v>
      </c>
      <c r="D27" s="67" t="s">
        <v>16</v>
      </c>
      <c r="E27" s="14">
        <f>E30</f>
        <v>0</v>
      </c>
      <c r="F27" s="14">
        <f>F30</f>
        <v>0</v>
      </c>
      <c r="G27" s="14">
        <v>0</v>
      </c>
      <c r="H27" s="243" t="s">
        <v>141</v>
      </c>
      <c r="I27" s="96"/>
      <c r="J27" s="96"/>
      <c r="K27" s="67"/>
      <c r="L27" s="156" t="s">
        <v>158</v>
      </c>
      <c r="M27" s="154" t="s">
        <v>166</v>
      </c>
    </row>
    <row r="28" spans="1:13">
      <c r="A28" s="156"/>
      <c r="B28" s="238"/>
      <c r="C28" s="156"/>
      <c r="D28" s="67" t="s">
        <v>17</v>
      </c>
      <c r="E28" s="14">
        <v>0</v>
      </c>
      <c r="F28" s="14">
        <v>0</v>
      </c>
      <c r="G28" s="14">
        <v>0</v>
      </c>
      <c r="H28" s="244"/>
      <c r="I28" s="96"/>
      <c r="J28" s="96"/>
      <c r="K28" s="99"/>
      <c r="L28" s="156"/>
      <c r="M28" s="155"/>
    </row>
    <row r="29" spans="1:13">
      <c r="A29" s="156"/>
      <c r="B29" s="238"/>
      <c r="C29" s="156"/>
      <c r="D29" s="67" t="s">
        <v>18</v>
      </c>
      <c r="E29" s="14">
        <v>0</v>
      </c>
      <c r="F29" s="14">
        <v>0</v>
      </c>
      <c r="G29" s="14">
        <v>0</v>
      </c>
      <c r="H29" s="244"/>
      <c r="I29" s="96"/>
      <c r="J29" s="96"/>
      <c r="K29" s="99"/>
      <c r="L29" s="156"/>
      <c r="M29" s="155"/>
    </row>
    <row r="30" spans="1:13">
      <c r="A30" s="156"/>
      <c r="B30" s="238"/>
      <c r="C30" s="156"/>
      <c r="D30" s="67" t="s">
        <v>19</v>
      </c>
      <c r="E30" s="14">
        <v>0</v>
      </c>
      <c r="F30" s="14">
        <v>0</v>
      </c>
      <c r="G30" s="14">
        <v>0</v>
      </c>
      <c r="H30" s="244"/>
      <c r="I30" s="96"/>
      <c r="J30" s="96"/>
      <c r="K30" s="100"/>
      <c r="L30" s="156"/>
      <c r="M30" s="155"/>
    </row>
    <row r="31" spans="1:13" ht="14.45" customHeight="1">
      <c r="A31" s="156"/>
      <c r="B31" s="242"/>
      <c r="C31" s="156"/>
      <c r="D31" s="67" t="s">
        <v>159</v>
      </c>
      <c r="E31" s="14">
        <v>0</v>
      </c>
      <c r="F31" s="14">
        <v>0</v>
      </c>
      <c r="G31" s="14">
        <v>0</v>
      </c>
      <c r="H31" s="245"/>
      <c r="I31" s="72"/>
      <c r="J31" s="72"/>
      <c r="K31" s="101"/>
      <c r="L31" s="156"/>
      <c r="M31" s="161"/>
    </row>
    <row r="32" spans="1:13" ht="14.45" customHeight="1">
      <c r="A32" s="156" t="s">
        <v>167</v>
      </c>
      <c r="B32" s="237" t="s">
        <v>168</v>
      </c>
      <c r="C32" s="156">
        <v>2020</v>
      </c>
      <c r="D32" s="67" t="s">
        <v>16</v>
      </c>
      <c r="E32" s="14">
        <f>E35</f>
        <v>0</v>
      </c>
      <c r="F32" s="14">
        <f>F35</f>
        <v>0</v>
      </c>
      <c r="G32" s="14">
        <v>0</v>
      </c>
      <c r="H32" s="191" t="s">
        <v>169</v>
      </c>
      <c r="I32" s="67"/>
      <c r="J32" s="67"/>
      <c r="K32" s="67"/>
      <c r="L32" s="156" t="s">
        <v>158</v>
      </c>
      <c r="M32" s="154" t="s">
        <v>170</v>
      </c>
    </row>
    <row r="33" spans="1:13">
      <c r="A33" s="156"/>
      <c r="B33" s="238"/>
      <c r="C33" s="156"/>
      <c r="D33" s="67" t="s">
        <v>17</v>
      </c>
      <c r="E33" s="14">
        <v>0</v>
      </c>
      <c r="F33" s="14">
        <v>0</v>
      </c>
      <c r="G33" s="14">
        <v>0</v>
      </c>
      <c r="H33" s="192"/>
      <c r="I33" s="67"/>
      <c r="J33" s="67"/>
      <c r="K33" s="67"/>
      <c r="L33" s="156"/>
      <c r="M33" s="155"/>
    </row>
    <row r="34" spans="1:13">
      <c r="A34" s="156"/>
      <c r="B34" s="238"/>
      <c r="C34" s="156"/>
      <c r="D34" s="67" t="s">
        <v>18</v>
      </c>
      <c r="E34" s="14">
        <v>0</v>
      </c>
      <c r="F34" s="14">
        <v>0</v>
      </c>
      <c r="G34" s="14">
        <v>0</v>
      </c>
      <c r="H34" s="192"/>
      <c r="I34" s="67"/>
      <c r="J34" s="67"/>
      <c r="K34" s="67"/>
      <c r="L34" s="156"/>
      <c r="M34" s="155"/>
    </row>
    <row r="35" spans="1:13">
      <c r="A35" s="156"/>
      <c r="B35" s="238"/>
      <c r="C35" s="156"/>
      <c r="D35" s="67" t="s">
        <v>19</v>
      </c>
      <c r="E35" s="14">
        <v>0</v>
      </c>
      <c r="F35" s="14">
        <v>0</v>
      </c>
      <c r="G35" s="14">
        <v>0</v>
      </c>
      <c r="H35" s="192"/>
      <c r="I35" s="67"/>
      <c r="J35" s="67"/>
      <c r="K35" s="67"/>
      <c r="L35" s="156"/>
      <c r="M35" s="155"/>
    </row>
    <row r="36" spans="1:13" ht="14.45" customHeight="1">
      <c r="A36" s="156"/>
      <c r="B36" s="242"/>
      <c r="C36" s="156"/>
      <c r="D36" s="67" t="s">
        <v>159</v>
      </c>
      <c r="E36" s="14">
        <v>0</v>
      </c>
      <c r="F36" s="14">
        <v>0</v>
      </c>
      <c r="G36" s="14">
        <v>0</v>
      </c>
      <c r="H36" s="193"/>
      <c r="I36" s="67"/>
      <c r="J36" s="86"/>
      <c r="K36" s="86"/>
      <c r="L36" s="156"/>
      <c r="M36" s="161"/>
    </row>
    <row r="37" spans="1:13" ht="14.45" customHeight="1">
      <c r="A37" s="156" t="s">
        <v>171</v>
      </c>
      <c r="B37" s="167" t="s">
        <v>172</v>
      </c>
      <c r="C37" s="156">
        <v>2020</v>
      </c>
      <c r="D37" s="10" t="s">
        <v>16</v>
      </c>
      <c r="E37" s="12">
        <f>E40</f>
        <v>3000</v>
      </c>
      <c r="F37" s="12">
        <f>F40</f>
        <v>747.43</v>
      </c>
      <c r="G37" s="12">
        <f>F37/E37*100</f>
        <v>24.914333333333332</v>
      </c>
      <c r="H37" s="243" t="s">
        <v>144</v>
      </c>
      <c r="I37" s="102"/>
      <c r="J37" s="102"/>
      <c r="K37" s="67"/>
      <c r="L37" s="156" t="s">
        <v>158</v>
      </c>
      <c r="M37" s="154" t="s">
        <v>173</v>
      </c>
    </row>
    <row r="38" spans="1:13">
      <c r="A38" s="156"/>
      <c r="B38" s="168"/>
      <c r="C38" s="156"/>
      <c r="D38" s="67" t="s">
        <v>17</v>
      </c>
      <c r="E38" s="14">
        <v>0</v>
      </c>
      <c r="F38" s="14">
        <v>0</v>
      </c>
      <c r="G38" s="14">
        <v>0</v>
      </c>
      <c r="H38" s="244"/>
      <c r="I38" s="102"/>
      <c r="J38" s="102"/>
      <c r="K38" s="103"/>
      <c r="L38" s="156"/>
      <c r="M38" s="155"/>
    </row>
    <row r="39" spans="1:13">
      <c r="A39" s="156"/>
      <c r="B39" s="168"/>
      <c r="C39" s="156"/>
      <c r="D39" s="67" t="s">
        <v>18</v>
      </c>
      <c r="E39" s="14">
        <v>0</v>
      </c>
      <c r="F39" s="14">
        <v>0</v>
      </c>
      <c r="G39" s="14">
        <v>0</v>
      </c>
      <c r="H39" s="244"/>
      <c r="I39" s="102"/>
      <c r="J39" s="102"/>
      <c r="K39" s="103"/>
      <c r="L39" s="156"/>
      <c r="M39" s="155"/>
    </row>
    <row r="40" spans="1:13">
      <c r="A40" s="156"/>
      <c r="B40" s="168"/>
      <c r="C40" s="156"/>
      <c r="D40" s="67" t="s">
        <v>19</v>
      </c>
      <c r="E40" s="14">
        <v>3000</v>
      </c>
      <c r="F40" s="14">
        <v>747.43</v>
      </c>
      <c r="G40" s="14">
        <f>F40/E40*100</f>
        <v>24.914333333333332</v>
      </c>
      <c r="H40" s="244"/>
      <c r="I40" s="102"/>
      <c r="J40" s="102"/>
      <c r="K40" s="67"/>
      <c r="L40" s="156"/>
      <c r="M40" s="155"/>
    </row>
    <row r="41" spans="1:13" ht="14.45" customHeight="1">
      <c r="A41" s="156"/>
      <c r="B41" s="213"/>
      <c r="C41" s="156"/>
      <c r="D41" s="67" t="s">
        <v>159</v>
      </c>
      <c r="E41" s="14">
        <v>0</v>
      </c>
      <c r="F41" s="14">
        <v>0</v>
      </c>
      <c r="G41" s="14">
        <v>0</v>
      </c>
      <c r="H41" s="245"/>
      <c r="I41" s="102"/>
      <c r="J41" s="102"/>
      <c r="K41" s="103"/>
      <c r="L41" s="156"/>
      <c r="M41" s="161"/>
    </row>
    <row r="42" spans="1:13" ht="14.45" customHeight="1">
      <c r="A42" s="156" t="s">
        <v>53</v>
      </c>
      <c r="B42" s="167" t="s">
        <v>174</v>
      </c>
      <c r="C42" s="156">
        <v>2020</v>
      </c>
      <c r="D42" s="10" t="s">
        <v>16</v>
      </c>
      <c r="E42" s="12">
        <f>E45+E46</f>
        <v>0</v>
      </c>
      <c r="F42" s="12">
        <f>F45</f>
        <v>0</v>
      </c>
      <c r="G42" s="12">
        <v>0</v>
      </c>
      <c r="H42" s="243" t="s">
        <v>175</v>
      </c>
      <c r="I42" s="96"/>
      <c r="J42" s="96"/>
      <c r="K42" s="99"/>
      <c r="L42" s="156" t="s">
        <v>158</v>
      </c>
      <c r="M42" s="154"/>
    </row>
    <row r="43" spans="1:13">
      <c r="A43" s="156"/>
      <c r="B43" s="168"/>
      <c r="C43" s="156"/>
      <c r="D43" s="67" t="s">
        <v>17</v>
      </c>
      <c r="E43" s="14">
        <v>0</v>
      </c>
      <c r="F43" s="14">
        <v>0</v>
      </c>
      <c r="G43" s="14">
        <v>0</v>
      </c>
      <c r="H43" s="244"/>
      <c r="I43" s="96"/>
      <c r="J43" s="96"/>
      <c r="K43" s="99"/>
      <c r="L43" s="156"/>
      <c r="M43" s="155"/>
    </row>
    <row r="44" spans="1:13">
      <c r="A44" s="156"/>
      <c r="B44" s="168"/>
      <c r="C44" s="156"/>
      <c r="D44" s="67" t="s">
        <v>18</v>
      </c>
      <c r="E44" s="14">
        <v>0</v>
      </c>
      <c r="F44" s="14">
        <v>0</v>
      </c>
      <c r="G44" s="14">
        <v>0</v>
      </c>
      <c r="H44" s="244"/>
      <c r="I44" s="96"/>
      <c r="J44" s="96"/>
      <c r="K44" s="99"/>
      <c r="L44" s="156"/>
      <c r="M44" s="155"/>
    </row>
    <row r="45" spans="1:13">
      <c r="A45" s="156"/>
      <c r="B45" s="168"/>
      <c r="C45" s="156"/>
      <c r="D45" s="67" t="s">
        <v>19</v>
      </c>
      <c r="E45" s="14">
        <v>0</v>
      </c>
      <c r="F45" s="14">
        <v>0</v>
      </c>
      <c r="G45" s="14">
        <v>0</v>
      </c>
      <c r="H45" s="244"/>
      <c r="I45" s="96"/>
      <c r="J45" s="96"/>
      <c r="K45" s="99"/>
      <c r="L45" s="156"/>
      <c r="M45" s="155"/>
    </row>
    <row r="46" spans="1:13" ht="14.45" customHeight="1">
      <c r="A46" s="156"/>
      <c r="B46" s="213"/>
      <c r="C46" s="156"/>
      <c r="D46" s="67" t="s">
        <v>159</v>
      </c>
      <c r="E46" s="14">
        <v>0</v>
      </c>
      <c r="F46" s="14">
        <v>0</v>
      </c>
      <c r="G46" s="14">
        <v>0</v>
      </c>
      <c r="H46" s="245"/>
      <c r="I46" s="72"/>
      <c r="J46" s="72"/>
      <c r="K46" s="101"/>
      <c r="L46" s="156"/>
      <c r="M46" s="161"/>
    </row>
  </sheetData>
  <mergeCells count="56">
    <mergeCell ref="M42:M46"/>
    <mergeCell ref="A37:A41"/>
    <mergeCell ref="B37:B41"/>
    <mergeCell ref="C37:C41"/>
    <mergeCell ref="H37:H41"/>
    <mergeCell ref="L37:L41"/>
    <mergeCell ref="M37:M41"/>
    <mergeCell ref="A42:A46"/>
    <mergeCell ref="B42:B46"/>
    <mergeCell ref="C42:C46"/>
    <mergeCell ref="H42:H46"/>
    <mergeCell ref="L42:L46"/>
    <mergeCell ref="M32:M36"/>
    <mergeCell ref="A27:A31"/>
    <mergeCell ref="B27:B31"/>
    <mergeCell ref="C27:C31"/>
    <mergeCell ref="H27:H31"/>
    <mergeCell ref="L27:L31"/>
    <mergeCell ref="M27:M31"/>
    <mergeCell ref="A32:A36"/>
    <mergeCell ref="B32:B36"/>
    <mergeCell ref="C32:C36"/>
    <mergeCell ref="H32:H36"/>
    <mergeCell ref="L32:L36"/>
    <mergeCell ref="M22:M26"/>
    <mergeCell ref="A17:A21"/>
    <mergeCell ref="B17:B21"/>
    <mergeCell ref="C17:C21"/>
    <mergeCell ref="H17:H21"/>
    <mergeCell ref="L17:L21"/>
    <mergeCell ref="M17:M21"/>
    <mergeCell ref="A22:A26"/>
    <mergeCell ref="B22:B26"/>
    <mergeCell ref="C22:C26"/>
    <mergeCell ref="H22:H26"/>
    <mergeCell ref="L22:L26"/>
    <mergeCell ref="M12:M16"/>
    <mergeCell ref="A7:A11"/>
    <mergeCell ref="B7:B11"/>
    <mergeCell ref="C7:C11"/>
    <mergeCell ref="H7:H11"/>
    <mergeCell ref="L7:L11"/>
    <mergeCell ref="M7:M11"/>
    <mergeCell ref="A12:A16"/>
    <mergeCell ref="B12:B16"/>
    <mergeCell ref="C12:C16"/>
    <mergeCell ref="H12:H16"/>
    <mergeCell ref="L12:L16"/>
    <mergeCell ref="A3:M3"/>
    <mergeCell ref="A5:A6"/>
    <mergeCell ref="B5:B6"/>
    <mergeCell ref="C5:C6"/>
    <mergeCell ref="D5:G5"/>
    <mergeCell ref="H5:K5"/>
    <mergeCell ref="L5:L6"/>
    <mergeCell ref="M5:M6"/>
  </mergeCells>
  <pageMargins left="0.51181102362204722" right="0.70866141732283472" top="0.15748031496062992" bottom="0.15748031496062992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C548-13F2-47ED-BD40-BF300CCAEB3F}">
  <sheetPr>
    <pageSetUpPr fitToPage="1"/>
  </sheetPr>
  <dimension ref="A1:M22"/>
  <sheetViews>
    <sheetView workbookViewId="0">
      <selection activeCell="A4" sqref="A4:M4"/>
    </sheetView>
  </sheetViews>
  <sheetFormatPr defaultRowHeight="15"/>
  <cols>
    <col min="1" max="1" width="5.42578125" style="106" customWidth="1"/>
    <col min="2" max="2" width="57.85546875" style="106" customWidth="1"/>
    <col min="3" max="3" width="13" style="106" customWidth="1"/>
    <col min="4" max="4" width="13.42578125" style="106" customWidth="1"/>
    <col min="5" max="6" width="13.5703125" style="106" customWidth="1"/>
    <col min="7" max="7" width="10.7109375" style="106" customWidth="1"/>
    <col min="8" max="8" width="38.5703125" style="106" customWidth="1"/>
    <col min="9" max="9" width="10.140625" style="106" customWidth="1"/>
    <col min="10" max="11" width="9.140625" style="106"/>
    <col min="12" max="12" width="43.140625" style="106" customWidth="1"/>
    <col min="13" max="13" width="19" style="106" customWidth="1"/>
    <col min="14" max="16384" width="9.140625" style="106"/>
  </cols>
  <sheetData>
    <row r="1" spans="1:13">
      <c r="L1" s="107" t="s">
        <v>196</v>
      </c>
    </row>
    <row r="2" spans="1:13">
      <c r="L2" s="107"/>
    </row>
    <row r="3" spans="1:13">
      <c r="L3" s="107"/>
    </row>
    <row r="4" spans="1:13">
      <c r="A4" s="153" t="s">
        <v>215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</row>
    <row r="5" spans="1:13" ht="15.75" thickBot="1">
      <c r="A5" s="108"/>
      <c r="B5" s="47"/>
      <c r="C5" s="47"/>
      <c r="D5" s="108"/>
      <c r="E5" s="108"/>
      <c r="F5" s="108"/>
      <c r="G5" s="108"/>
      <c r="H5" s="109"/>
      <c r="I5" s="109"/>
      <c r="J5" s="109"/>
      <c r="K5" s="109"/>
      <c r="L5" s="47"/>
      <c r="M5" s="47"/>
    </row>
    <row r="6" spans="1:13" ht="27" customHeight="1">
      <c r="A6" s="246" t="s">
        <v>1</v>
      </c>
      <c r="B6" s="248" t="s">
        <v>2</v>
      </c>
      <c r="C6" s="250" t="s">
        <v>3</v>
      </c>
      <c r="D6" s="252" t="s">
        <v>4</v>
      </c>
      <c r="E6" s="252"/>
      <c r="F6" s="252"/>
      <c r="G6" s="252"/>
      <c r="H6" s="253" t="s">
        <v>5</v>
      </c>
      <c r="I6" s="254"/>
      <c r="J6" s="254"/>
      <c r="K6" s="254"/>
      <c r="L6" s="250" t="s">
        <v>6</v>
      </c>
      <c r="M6" s="255" t="s">
        <v>7</v>
      </c>
    </row>
    <row r="7" spans="1:13" ht="96" customHeight="1" thickBot="1">
      <c r="A7" s="247"/>
      <c r="B7" s="249"/>
      <c r="C7" s="251"/>
      <c r="D7" s="110" t="s">
        <v>8</v>
      </c>
      <c r="E7" s="110" t="s">
        <v>9</v>
      </c>
      <c r="F7" s="110" t="s">
        <v>10</v>
      </c>
      <c r="G7" s="110" t="s">
        <v>11</v>
      </c>
      <c r="H7" s="110" t="s">
        <v>12</v>
      </c>
      <c r="I7" s="111" t="s">
        <v>13</v>
      </c>
      <c r="J7" s="110" t="s">
        <v>14</v>
      </c>
      <c r="K7" s="110" t="s">
        <v>15</v>
      </c>
      <c r="L7" s="251"/>
      <c r="M7" s="256"/>
    </row>
    <row r="8" spans="1:13" ht="16.5" customHeight="1">
      <c r="A8" s="267"/>
      <c r="B8" s="269" t="s">
        <v>197</v>
      </c>
      <c r="C8" s="250" t="s">
        <v>198</v>
      </c>
      <c r="D8" s="112" t="s">
        <v>16</v>
      </c>
      <c r="E8" s="113">
        <f>SUM(E9:E12)</f>
        <v>3814.18</v>
      </c>
      <c r="F8" s="113">
        <f>F9+F10+F11+F12</f>
        <v>1544</v>
      </c>
      <c r="G8" s="114">
        <f t="shared" ref="G8:G21" si="0">IF(F8&gt;0,(F8/E8)*100,0)</f>
        <v>40.480522681152962</v>
      </c>
      <c r="H8" s="257"/>
      <c r="I8" s="257"/>
      <c r="J8" s="257"/>
      <c r="K8" s="257"/>
      <c r="L8" s="250" t="s">
        <v>199</v>
      </c>
      <c r="M8" s="255"/>
    </row>
    <row r="9" spans="1:13" ht="16.5" customHeight="1">
      <c r="A9" s="268"/>
      <c r="B9" s="270"/>
      <c r="C9" s="192"/>
      <c r="D9" s="115" t="s">
        <v>17</v>
      </c>
      <c r="E9" s="116">
        <f t="shared" ref="E9:F12" si="1">E14</f>
        <v>0</v>
      </c>
      <c r="F9" s="116">
        <f t="shared" si="1"/>
        <v>0</v>
      </c>
      <c r="G9" s="117">
        <f t="shared" si="0"/>
        <v>0</v>
      </c>
      <c r="H9" s="244"/>
      <c r="I9" s="244"/>
      <c r="J9" s="244"/>
      <c r="K9" s="244"/>
      <c r="L9" s="192"/>
      <c r="M9" s="258"/>
    </row>
    <row r="10" spans="1:13" ht="16.5" customHeight="1">
      <c r="A10" s="268"/>
      <c r="B10" s="270"/>
      <c r="C10" s="192"/>
      <c r="D10" s="115" t="s">
        <v>18</v>
      </c>
      <c r="E10" s="116">
        <f t="shared" si="1"/>
        <v>0</v>
      </c>
      <c r="F10" s="116">
        <f t="shared" si="1"/>
        <v>0</v>
      </c>
      <c r="G10" s="117">
        <f t="shared" si="0"/>
        <v>0</v>
      </c>
      <c r="H10" s="244"/>
      <c r="I10" s="244"/>
      <c r="J10" s="244"/>
      <c r="K10" s="244"/>
      <c r="L10" s="192"/>
      <c r="M10" s="258"/>
    </row>
    <row r="11" spans="1:13" ht="16.5" customHeight="1">
      <c r="A11" s="268"/>
      <c r="B11" s="270"/>
      <c r="C11" s="192"/>
      <c r="D11" s="115" t="s">
        <v>19</v>
      </c>
      <c r="E11" s="116">
        <v>3814.18</v>
      </c>
      <c r="F11" s="116">
        <v>1544</v>
      </c>
      <c r="G11" s="117">
        <f t="shared" si="0"/>
        <v>40.480522681152962</v>
      </c>
      <c r="H11" s="244"/>
      <c r="I11" s="244"/>
      <c r="J11" s="244"/>
      <c r="K11" s="244"/>
      <c r="L11" s="192"/>
      <c r="M11" s="258"/>
    </row>
    <row r="12" spans="1:13" ht="16.5" customHeight="1">
      <c r="A12" s="268"/>
      <c r="B12" s="270"/>
      <c r="C12" s="192"/>
      <c r="D12" s="115" t="s">
        <v>20</v>
      </c>
      <c r="E12" s="116">
        <f t="shared" si="1"/>
        <v>0</v>
      </c>
      <c r="F12" s="116">
        <f t="shared" si="1"/>
        <v>0</v>
      </c>
      <c r="G12" s="117">
        <f t="shared" si="0"/>
        <v>0</v>
      </c>
      <c r="H12" s="244"/>
      <c r="I12" s="244"/>
      <c r="J12" s="244"/>
      <c r="K12" s="244"/>
      <c r="L12" s="192"/>
      <c r="M12" s="258"/>
    </row>
    <row r="13" spans="1:13">
      <c r="A13" s="259"/>
      <c r="B13" s="260" t="s">
        <v>200</v>
      </c>
      <c r="C13" s="263"/>
      <c r="D13" s="118" t="s">
        <v>16</v>
      </c>
      <c r="E13" s="119">
        <f>SUM(E14:E17)</f>
        <v>3814.18</v>
      </c>
      <c r="F13" s="119">
        <f>F14+F15+F16</f>
        <v>1544</v>
      </c>
      <c r="G13" s="120">
        <f t="shared" si="0"/>
        <v>40.480522681152962</v>
      </c>
      <c r="H13" s="164" t="s">
        <v>201</v>
      </c>
      <c r="I13" s="243">
        <v>100</v>
      </c>
      <c r="J13" s="243">
        <v>100</v>
      </c>
      <c r="K13" s="264">
        <f>J13/I13*100</f>
        <v>100</v>
      </c>
      <c r="L13" s="191" t="s">
        <v>199</v>
      </c>
      <c r="M13" s="274"/>
    </row>
    <row r="14" spans="1:13">
      <c r="A14" s="259"/>
      <c r="B14" s="261"/>
      <c r="C14" s="263"/>
      <c r="D14" s="115" t="s">
        <v>17</v>
      </c>
      <c r="E14" s="116">
        <v>0</v>
      </c>
      <c r="F14" s="116">
        <v>0</v>
      </c>
      <c r="G14" s="117">
        <f t="shared" si="0"/>
        <v>0</v>
      </c>
      <c r="H14" s="165"/>
      <c r="I14" s="244"/>
      <c r="J14" s="244"/>
      <c r="K14" s="265"/>
      <c r="L14" s="192"/>
      <c r="M14" s="258"/>
    </row>
    <row r="15" spans="1:13">
      <c r="A15" s="259"/>
      <c r="B15" s="261"/>
      <c r="C15" s="263"/>
      <c r="D15" s="115" t="s">
        <v>18</v>
      </c>
      <c r="E15" s="116">
        <v>0</v>
      </c>
      <c r="F15" s="116">
        <v>0</v>
      </c>
      <c r="G15" s="117">
        <f t="shared" si="0"/>
        <v>0</v>
      </c>
      <c r="H15" s="165"/>
      <c r="I15" s="244"/>
      <c r="J15" s="244"/>
      <c r="K15" s="265"/>
      <c r="L15" s="192"/>
      <c r="M15" s="258"/>
    </row>
    <row r="16" spans="1:13">
      <c r="A16" s="259"/>
      <c r="B16" s="261"/>
      <c r="C16" s="263"/>
      <c r="D16" s="115" t="s">
        <v>19</v>
      </c>
      <c r="E16" s="116">
        <v>3814.18</v>
      </c>
      <c r="F16" s="116">
        <v>1544</v>
      </c>
      <c r="G16" s="117">
        <f t="shared" si="0"/>
        <v>40.480522681152962</v>
      </c>
      <c r="H16" s="165"/>
      <c r="I16" s="244"/>
      <c r="J16" s="244"/>
      <c r="K16" s="265"/>
      <c r="L16" s="192"/>
      <c r="M16" s="258"/>
    </row>
    <row r="17" spans="1:13" ht="19.5" customHeight="1">
      <c r="A17" s="259"/>
      <c r="B17" s="262"/>
      <c r="C17" s="263"/>
      <c r="D17" s="115" t="s">
        <v>20</v>
      </c>
      <c r="E17" s="116">
        <v>0</v>
      </c>
      <c r="F17" s="116">
        <v>0</v>
      </c>
      <c r="G17" s="117">
        <f t="shared" si="0"/>
        <v>0</v>
      </c>
      <c r="H17" s="166"/>
      <c r="I17" s="245"/>
      <c r="J17" s="245"/>
      <c r="K17" s="266"/>
      <c r="L17" s="193"/>
      <c r="M17" s="275"/>
    </row>
    <row r="18" spans="1:13" hidden="1">
      <c r="A18" s="276"/>
      <c r="B18" s="279"/>
      <c r="C18" s="282"/>
      <c r="D18" s="191" t="s">
        <v>202</v>
      </c>
      <c r="E18" s="119"/>
      <c r="F18" s="119"/>
      <c r="G18" s="120">
        <f t="shared" si="0"/>
        <v>0</v>
      </c>
      <c r="H18" s="285" t="s">
        <v>203</v>
      </c>
      <c r="I18" s="243"/>
      <c r="J18" s="243"/>
      <c r="K18" s="243"/>
      <c r="L18" s="191" t="s">
        <v>199</v>
      </c>
      <c r="M18" s="271"/>
    </row>
    <row r="19" spans="1:13" hidden="1">
      <c r="A19" s="277"/>
      <c r="B19" s="280"/>
      <c r="C19" s="283"/>
      <c r="D19" s="192"/>
      <c r="E19" s="116"/>
      <c r="F19" s="116"/>
      <c r="G19" s="117">
        <f t="shared" si="0"/>
        <v>0</v>
      </c>
      <c r="H19" s="286"/>
      <c r="I19" s="244"/>
      <c r="J19" s="244"/>
      <c r="K19" s="244"/>
      <c r="L19" s="192"/>
      <c r="M19" s="272"/>
    </row>
    <row r="20" spans="1:13" hidden="1">
      <c r="A20" s="277"/>
      <c r="B20" s="280"/>
      <c r="C20" s="283"/>
      <c r="D20" s="192"/>
      <c r="E20" s="116"/>
      <c r="F20" s="116"/>
      <c r="G20" s="117">
        <f t="shared" si="0"/>
        <v>0</v>
      </c>
      <c r="H20" s="286"/>
      <c r="I20" s="244"/>
      <c r="J20" s="244"/>
      <c r="K20" s="244"/>
      <c r="L20" s="192"/>
      <c r="M20" s="272"/>
    </row>
    <row r="21" spans="1:13" hidden="1">
      <c r="A21" s="277"/>
      <c r="B21" s="280"/>
      <c r="C21" s="283"/>
      <c r="D21" s="192"/>
      <c r="E21" s="116"/>
      <c r="F21" s="116"/>
      <c r="G21" s="117">
        <f t="shared" si="0"/>
        <v>0</v>
      </c>
      <c r="H21" s="286"/>
      <c r="I21" s="244"/>
      <c r="J21" s="244"/>
      <c r="K21" s="244"/>
      <c r="L21" s="192"/>
      <c r="M21" s="272"/>
    </row>
    <row r="22" spans="1:13" ht="18" hidden="1" customHeight="1" thickBot="1">
      <c r="A22" s="278"/>
      <c r="B22" s="281"/>
      <c r="C22" s="284"/>
      <c r="D22" s="251"/>
      <c r="E22" s="121"/>
      <c r="F22" s="121"/>
      <c r="G22" s="121"/>
      <c r="H22" s="287"/>
      <c r="I22" s="288"/>
      <c r="J22" s="288"/>
      <c r="K22" s="288"/>
      <c r="L22" s="251"/>
      <c r="M22" s="273"/>
    </row>
  </sheetData>
  <mergeCells count="36">
    <mergeCell ref="L18:L22"/>
    <mergeCell ref="M18:M22"/>
    <mergeCell ref="L13:L17"/>
    <mergeCell ref="M13:M17"/>
    <mergeCell ref="A18:A22"/>
    <mergeCell ref="B18:B22"/>
    <mergeCell ref="C18:C22"/>
    <mergeCell ref="D18:D22"/>
    <mergeCell ref="H18:H22"/>
    <mergeCell ref="I18:I22"/>
    <mergeCell ref="J18:J22"/>
    <mergeCell ref="K18:K22"/>
    <mergeCell ref="K8:K12"/>
    <mergeCell ref="L8:L12"/>
    <mergeCell ref="M8:M12"/>
    <mergeCell ref="A13:A17"/>
    <mergeCell ref="B13:B17"/>
    <mergeCell ref="C13:C17"/>
    <mergeCell ref="H13:H17"/>
    <mergeCell ref="I13:I17"/>
    <mergeCell ref="J13:J17"/>
    <mergeCell ref="K13:K17"/>
    <mergeCell ref="A8:A12"/>
    <mergeCell ref="B8:B12"/>
    <mergeCell ref="C8:C12"/>
    <mergeCell ref="H8:H12"/>
    <mergeCell ref="I8:I12"/>
    <mergeCell ref="J8:J12"/>
    <mergeCell ref="A4:M4"/>
    <mergeCell ref="A6:A7"/>
    <mergeCell ref="B6:B7"/>
    <mergeCell ref="C6:C7"/>
    <mergeCell ref="D6:G6"/>
    <mergeCell ref="H6:K6"/>
    <mergeCell ref="L6:L7"/>
    <mergeCell ref="M6:M7"/>
  </mergeCells>
  <pageMargins left="0.7" right="0.7" top="0.75" bottom="0.75" header="0.3" footer="0.3"/>
  <pageSetup paperSize="9" scale="52" orientation="landscape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59C52-438C-44F3-9873-49A32C8B2C8C}">
  <sheetPr>
    <tabColor theme="8"/>
  </sheetPr>
  <dimension ref="A1:M19"/>
  <sheetViews>
    <sheetView workbookViewId="0">
      <selection activeCell="K26" sqref="K26"/>
    </sheetView>
  </sheetViews>
  <sheetFormatPr defaultColWidth="8.85546875" defaultRowHeight="15"/>
  <cols>
    <col min="2" max="2" width="27.7109375" customWidth="1"/>
    <col min="12" max="12" width="15" customWidth="1"/>
    <col min="258" max="258" width="27.7109375" customWidth="1"/>
    <col min="268" max="268" width="15" customWidth="1"/>
    <col min="514" max="514" width="27.7109375" customWidth="1"/>
    <col min="524" max="524" width="15" customWidth="1"/>
    <col min="770" max="770" width="27.7109375" customWidth="1"/>
    <col min="780" max="780" width="15" customWidth="1"/>
    <col min="1026" max="1026" width="27.7109375" customWidth="1"/>
    <col min="1036" max="1036" width="15" customWidth="1"/>
    <col min="1282" max="1282" width="27.7109375" customWidth="1"/>
    <col min="1292" max="1292" width="15" customWidth="1"/>
    <col min="1538" max="1538" width="27.7109375" customWidth="1"/>
    <col min="1548" max="1548" width="15" customWidth="1"/>
    <col min="1794" max="1794" width="27.7109375" customWidth="1"/>
    <col min="1804" max="1804" width="15" customWidth="1"/>
    <col min="2050" max="2050" width="27.7109375" customWidth="1"/>
    <col min="2060" max="2060" width="15" customWidth="1"/>
    <col min="2306" max="2306" width="27.7109375" customWidth="1"/>
    <col min="2316" max="2316" width="15" customWidth="1"/>
    <col min="2562" max="2562" width="27.7109375" customWidth="1"/>
    <col min="2572" max="2572" width="15" customWidth="1"/>
    <col min="2818" max="2818" width="27.7109375" customWidth="1"/>
    <col min="2828" max="2828" width="15" customWidth="1"/>
    <col min="3074" max="3074" width="27.7109375" customWidth="1"/>
    <col min="3084" max="3084" width="15" customWidth="1"/>
    <col min="3330" max="3330" width="27.7109375" customWidth="1"/>
    <col min="3340" max="3340" width="15" customWidth="1"/>
    <col min="3586" max="3586" width="27.7109375" customWidth="1"/>
    <col min="3596" max="3596" width="15" customWidth="1"/>
    <col min="3842" max="3842" width="27.7109375" customWidth="1"/>
    <col min="3852" max="3852" width="15" customWidth="1"/>
    <col min="4098" max="4098" width="27.7109375" customWidth="1"/>
    <col min="4108" max="4108" width="15" customWidth="1"/>
    <col min="4354" max="4354" width="27.7109375" customWidth="1"/>
    <col min="4364" max="4364" width="15" customWidth="1"/>
    <col min="4610" max="4610" width="27.7109375" customWidth="1"/>
    <col min="4620" max="4620" width="15" customWidth="1"/>
    <col min="4866" max="4866" width="27.7109375" customWidth="1"/>
    <col min="4876" max="4876" width="15" customWidth="1"/>
    <col min="5122" max="5122" width="27.7109375" customWidth="1"/>
    <col min="5132" max="5132" width="15" customWidth="1"/>
    <col min="5378" max="5378" width="27.7109375" customWidth="1"/>
    <col min="5388" max="5388" width="15" customWidth="1"/>
    <col min="5634" max="5634" width="27.7109375" customWidth="1"/>
    <col min="5644" max="5644" width="15" customWidth="1"/>
    <col min="5890" max="5890" width="27.7109375" customWidth="1"/>
    <col min="5900" max="5900" width="15" customWidth="1"/>
    <col min="6146" max="6146" width="27.7109375" customWidth="1"/>
    <col min="6156" max="6156" width="15" customWidth="1"/>
    <col min="6402" max="6402" width="27.7109375" customWidth="1"/>
    <col min="6412" max="6412" width="15" customWidth="1"/>
    <col min="6658" max="6658" width="27.7109375" customWidth="1"/>
    <col min="6668" max="6668" width="15" customWidth="1"/>
    <col min="6914" max="6914" width="27.7109375" customWidth="1"/>
    <col min="6924" max="6924" width="15" customWidth="1"/>
    <col min="7170" max="7170" width="27.7109375" customWidth="1"/>
    <col min="7180" max="7180" width="15" customWidth="1"/>
    <col min="7426" max="7426" width="27.7109375" customWidth="1"/>
    <col min="7436" max="7436" width="15" customWidth="1"/>
    <col min="7682" max="7682" width="27.7109375" customWidth="1"/>
    <col min="7692" max="7692" width="15" customWidth="1"/>
    <col min="7938" max="7938" width="27.7109375" customWidth="1"/>
    <col min="7948" max="7948" width="15" customWidth="1"/>
    <col min="8194" max="8194" width="27.7109375" customWidth="1"/>
    <col min="8204" max="8204" width="15" customWidth="1"/>
    <col min="8450" max="8450" width="27.7109375" customWidth="1"/>
    <col min="8460" max="8460" width="15" customWidth="1"/>
    <col min="8706" max="8706" width="27.7109375" customWidth="1"/>
    <col min="8716" max="8716" width="15" customWidth="1"/>
    <col min="8962" max="8962" width="27.7109375" customWidth="1"/>
    <col min="8972" max="8972" width="15" customWidth="1"/>
    <col min="9218" max="9218" width="27.7109375" customWidth="1"/>
    <col min="9228" max="9228" width="15" customWidth="1"/>
    <col min="9474" max="9474" width="27.7109375" customWidth="1"/>
    <col min="9484" max="9484" width="15" customWidth="1"/>
    <col min="9730" max="9730" width="27.7109375" customWidth="1"/>
    <col min="9740" max="9740" width="15" customWidth="1"/>
    <col min="9986" max="9986" width="27.7109375" customWidth="1"/>
    <col min="9996" max="9996" width="15" customWidth="1"/>
    <col min="10242" max="10242" width="27.7109375" customWidth="1"/>
    <col min="10252" max="10252" width="15" customWidth="1"/>
    <col min="10498" max="10498" width="27.7109375" customWidth="1"/>
    <col min="10508" max="10508" width="15" customWidth="1"/>
    <col min="10754" max="10754" width="27.7109375" customWidth="1"/>
    <col min="10764" max="10764" width="15" customWidth="1"/>
    <col min="11010" max="11010" width="27.7109375" customWidth="1"/>
    <col min="11020" max="11020" width="15" customWidth="1"/>
    <col min="11266" max="11266" width="27.7109375" customWidth="1"/>
    <col min="11276" max="11276" width="15" customWidth="1"/>
    <col min="11522" max="11522" width="27.7109375" customWidth="1"/>
    <col min="11532" max="11532" width="15" customWidth="1"/>
    <col min="11778" max="11778" width="27.7109375" customWidth="1"/>
    <col min="11788" max="11788" width="15" customWidth="1"/>
    <col min="12034" max="12034" width="27.7109375" customWidth="1"/>
    <col min="12044" max="12044" width="15" customWidth="1"/>
    <col min="12290" max="12290" width="27.7109375" customWidth="1"/>
    <col min="12300" max="12300" width="15" customWidth="1"/>
    <col min="12546" max="12546" width="27.7109375" customWidth="1"/>
    <col min="12556" max="12556" width="15" customWidth="1"/>
    <col min="12802" max="12802" width="27.7109375" customWidth="1"/>
    <col min="12812" max="12812" width="15" customWidth="1"/>
    <col min="13058" max="13058" width="27.7109375" customWidth="1"/>
    <col min="13068" max="13068" width="15" customWidth="1"/>
    <col min="13314" max="13314" width="27.7109375" customWidth="1"/>
    <col min="13324" max="13324" width="15" customWidth="1"/>
    <col min="13570" max="13570" width="27.7109375" customWidth="1"/>
    <col min="13580" max="13580" width="15" customWidth="1"/>
    <col min="13826" max="13826" width="27.7109375" customWidth="1"/>
    <col min="13836" max="13836" width="15" customWidth="1"/>
    <col min="14082" max="14082" width="27.7109375" customWidth="1"/>
    <col min="14092" max="14092" width="15" customWidth="1"/>
    <col min="14338" max="14338" width="27.7109375" customWidth="1"/>
    <col min="14348" max="14348" width="15" customWidth="1"/>
    <col min="14594" max="14594" width="27.7109375" customWidth="1"/>
    <col min="14604" max="14604" width="15" customWidth="1"/>
    <col min="14850" max="14850" width="27.7109375" customWidth="1"/>
    <col min="14860" max="14860" width="15" customWidth="1"/>
    <col min="15106" max="15106" width="27.7109375" customWidth="1"/>
    <col min="15116" max="15116" width="15" customWidth="1"/>
    <col min="15362" max="15362" width="27.7109375" customWidth="1"/>
    <col min="15372" max="15372" width="15" customWidth="1"/>
    <col min="15618" max="15618" width="27.7109375" customWidth="1"/>
    <col min="15628" max="15628" width="15" customWidth="1"/>
    <col min="15874" max="15874" width="27.7109375" customWidth="1"/>
    <col min="15884" max="15884" width="15" customWidth="1"/>
    <col min="16130" max="16130" width="27.7109375" customWidth="1"/>
    <col min="16140" max="16140" width="15" customWidth="1"/>
  </cols>
  <sheetData>
    <row r="1" spans="1:13">
      <c r="A1" s="153" t="s">
        <v>182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3">
      <c r="A2" s="3"/>
      <c r="B2" s="2"/>
      <c r="C2" s="2"/>
      <c r="D2" s="3"/>
      <c r="E2" s="3"/>
      <c r="F2" s="3"/>
      <c r="G2" s="3"/>
      <c r="H2" s="5"/>
      <c r="I2" s="5"/>
      <c r="J2" s="5"/>
      <c r="K2" s="5"/>
      <c r="L2" s="2"/>
      <c r="M2" s="2"/>
    </row>
    <row r="3" spans="1:13">
      <c r="A3" s="154" t="s">
        <v>1</v>
      </c>
      <c r="B3" s="154" t="s">
        <v>2</v>
      </c>
      <c r="C3" s="154" t="s">
        <v>3</v>
      </c>
      <c r="D3" s="156" t="s">
        <v>4</v>
      </c>
      <c r="E3" s="156"/>
      <c r="F3" s="156"/>
      <c r="G3" s="156"/>
      <c r="H3" s="157" t="s">
        <v>5</v>
      </c>
      <c r="I3" s="158"/>
      <c r="J3" s="158"/>
      <c r="K3" s="158"/>
      <c r="L3" s="289" t="s">
        <v>6</v>
      </c>
      <c r="M3" s="154" t="s">
        <v>7</v>
      </c>
    </row>
    <row r="4" spans="1:13" ht="72">
      <c r="A4" s="155"/>
      <c r="B4" s="155"/>
      <c r="C4" s="155"/>
      <c r="D4" s="65" t="s">
        <v>8</v>
      </c>
      <c r="E4" s="65" t="s">
        <v>9</v>
      </c>
      <c r="F4" s="65" t="s">
        <v>10</v>
      </c>
      <c r="G4" s="65" t="s">
        <v>11</v>
      </c>
      <c r="H4" s="69" t="s">
        <v>12</v>
      </c>
      <c r="I4" s="9" t="s">
        <v>13</v>
      </c>
      <c r="J4" s="69" t="s">
        <v>14</v>
      </c>
      <c r="K4" s="69" t="s">
        <v>15</v>
      </c>
      <c r="L4" s="290"/>
      <c r="M4" s="161"/>
    </row>
    <row r="5" spans="1:13">
      <c r="A5" s="154"/>
      <c r="B5" s="167" t="s">
        <v>176</v>
      </c>
      <c r="C5" s="154">
        <v>2020</v>
      </c>
      <c r="D5" s="10" t="s">
        <v>16</v>
      </c>
      <c r="E5" s="12">
        <f>SUM(E6:E9)</f>
        <v>233.42</v>
      </c>
      <c r="F5" s="12">
        <f>SUM(F6:F9)</f>
        <v>0</v>
      </c>
      <c r="G5" s="12">
        <f t="shared" ref="G5:G19" si="0">IF(F5&gt;0,(F5/E5)*100,0)</f>
        <v>0</v>
      </c>
      <c r="H5" s="162"/>
      <c r="I5" s="162"/>
      <c r="J5" s="162"/>
      <c r="K5" s="162"/>
      <c r="L5" s="154" t="s">
        <v>177</v>
      </c>
      <c r="M5" s="154"/>
    </row>
    <row r="6" spans="1:13">
      <c r="A6" s="155"/>
      <c r="B6" s="168"/>
      <c r="C6" s="155"/>
      <c r="D6" s="67" t="s">
        <v>17</v>
      </c>
      <c r="E6" s="14">
        <f t="shared" ref="E6:F9" si="1">E16</f>
        <v>0</v>
      </c>
      <c r="F6" s="14">
        <f t="shared" si="1"/>
        <v>0</v>
      </c>
      <c r="G6" s="12">
        <f t="shared" si="0"/>
        <v>0</v>
      </c>
      <c r="H6" s="163"/>
      <c r="I6" s="163"/>
      <c r="J6" s="163"/>
      <c r="K6" s="163"/>
      <c r="L6" s="155"/>
      <c r="M6" s="155"/>
    </row>
    <row r="7" spans="1:13">
      <c r="A7" s="155"/>
      <c r="B7" s="168"/>
      <c r="C7" s="155"/>
      <c r="D7" s="67" t="s">
        <v>18</v>
      </c>
      <c r="E7" s="14">
        <f t="shared" si="1"/>
        <v>0</v>
      </c>
      <c r="F7" s="14">
        <f t="shared" si="1"/>
        <v>0</v>
      </c>
      <c r="G7" s="12">
        <f t="shared" si="0"/>
        <v>0</v>
      </c>
      <c r="H7" s="163"/>
      <c r="I7" s="163"/>
      <c r="J7" s="163"/>
      <c r="K7" s="163"/>
      <c r="L7" s="155"/>
      <c r="M7" s="155"/>
    </row>
    <row r="8" spans="1:13">
      <c r="A8" s="155"/>
      <c r="B8" s="168"/>
      <c r="C8" s="155"/>
      <c r="D8" s="67" t="s">
        <v>19</v>
      </c>
      <c r="E8" s="14">
        <f>E13</f>
        <v>233.42</v>
      </c>
      <c r="F8" s="14">
        <f>F13</f>
        <v>0</v>
      </c>
      <c r="G8" s="12">
        <f t="shared" si="0"/>
        <v>0</v>
      </c>
      <c r="H8" s="163"/>
      <c r="I8" s="163"/>
      <c r="J8" s="163"/>
      <c r="K8" s="163"/>
      <c r="L8" s="155"/>
      <c r="M8" s="155"/>
    </row>
    <row r="9" spans="1:13" ht="78.599999999999994" customHeight="1">
      <c r="A9" s="155"/>
      <c r="B9" s="168"/>
      <c r="C9" s="155"/>
      <c r="D9" s="65" t="s">
        <v>20</v>
      </c>
      <c r="E9" s="14">
        <f t="shared" si="1"/>
        <v>0</v>
      </c>
      <c r="F9" s="14">
        <f t="shared" si="1"/>
        <v>0</v>
      </c>
      <c r="G9" s="104">
        <f t="shared" si="0"/>
        <v>0</v>
      </c>
      <c r="H9" s="163"/>
      <c r="I9" s="163"/>
      <c r="J9" s="163"/>
      <c r="K9" s="163"/>
      <c r="L9" s="155"/>
      <c r="M9" s="155"/>
    </row>
    <row r="10" spans="1:13" ht="16.899999999999999" customHeight="1">
      <c r="A10" s="156">
        <v>1</v>
      </c>
      <c r="B10" s="167" t="s">
        <v>178</v>
      </c>
      <c r="C10" s="66"/>
      <c r="D10" s="105" t="s">
        <v>16</v>
      </c>
      <c r="E10" s="12">
        <f>E11+E12+E13+E14</f>
        <v>233.42</v>
      </c>
      <c r="F10" s="12">
        <f>F11+F12+F13+F14</f>
        <v>0</v>
      </c>
      <c r="G10" s="79">
        <f t="shared" si="0"/>
        <v>0</v>
      </c>
      <c r="H10" s="64"/>
      <c r="I10" s="64"/>
      <c r="J10" s="64"/>
      <c r="K10" s="64"/>
      <c r="L10" s="66"/>
      <c r="M10" s="66"/>
    </row>
    <row r="11" spans="1:13" ht="13.9" customHeight="1">
      <c r="A11" s="156"/>
      <c r="B11" s="168"/>
      <c r="C11" s="66"/>
      <c r="D11" s="67" t="s">
        <v>17</v>
      </c>
      <c r="E11" s="14">
        <v>0</v>
      </c>
      <c r="F11" s="14">
        <v>0</v>
      </c>
      <c r="G11" s="80">
        <f t="shared" si="0"/>
        <v>0</v>
      </c>
      <c r="H11" s="64"/>
      <c r="I11" s="64"/>
      <c r="J11" s="64"/>
      <c r="K11" s="64"/>
      <c r="L11" s="66"/>
      <c r="M11" s="66"/>
    </row>
    <row r="12" spans="1:13" ht="19.149999999999999" customHeight="1">
      <c r="A12" s="156"/>
      <c r="B12" s="168"/>
      <c r="C12" s="66"/>
      <c r="D12" s="67" t="s">
        <v>18</v>
      </c>
      <c r="E12" s="14">
        <f>E17</f>
        <v>0</v>
      </c>
      <c r="F12" s="14">
        <v>0</v>
      </c>
      <c r="G12" s="80">
        <f t="shared" si="0"/>
        <v>0</v>
      </c>
      <c r="H12" s="64"/>
      <c r="I12" s="64"/>
      <c r="J12" s="64"/>
      <c r="K12" s="64"/>
      <c r="L12" s="66"/>
      <c r="M12" s="66"/>
    </row>
    <row r="13" spans="1:13" ht="15" customHeight="1">
      <c r="A13" s="156"/>
      <c r="B13" s="168"/>
      <c r="C13" s="66"/>
      <c r="D13" s="67" t="s">
        <v>19</v>
      </c>
      <c r="E13" s="14">
        <f>E18</f>
        <v>233.42</v>
      </c>
      <c r="F13" s="14">
        <f>F18</f>
        <v>0</v>
      </c>
      <c r="G13" s="80">
        <f t="shared" si="0"/>
        <v>0</v>
      </c>
      <c r="H13" s="64"/>
      <c r="I13" s="64"/>
      <c r="J13" s="64"/>
      <c r="K13" s="64"/>
      <c r="L13" s="66"/>
      <c r="M13" s="66"/>
    </row>
    <row r="14" spans="1:13" ht="17.45" customHeight="1">
      <c r="A14" s="156"/>
      <c r="B14" s="213"/>
      <c r="C14" s="66"/>
      <c r="D14" s="67" t="s">
        <v>20</v>
      </c>
      <c r="E14" s="14">
        <f>E19</f>
        <v>0</v>
      </c>
      <c r="F14" s="14">
        <v>0</v>
      </c>
      <c r="G14" s="80">
        <f t="shared" si="0"/>
        <v>0</v>
      </c>
      <c r="H14" s="64"/>
      <c r="I14" s="64"/>
      <c r="J14" s="64"/>
      <c r="K14" s="64"/>
      <c r="L14" s="66"/>
      <c r="M14" s="66"/>
    </row>
    <row r="15" spans="1:13">
      <c r="A15" s="156">
        <v>2</v>
      </c>
      <c r="B15" s="164" t="s">
        <v>179</v>
      </c>
      <c r="C15" s="156"/>
      <c r="D15" s="10" t="s">
        <v>16</v>
      </c>
      <c r="E15" s="12">
        <f>SUM(E16:E19)</f>
        <v>233.42</v>
      </c>
      <c r="F15" s="12">
        <f>SUM(F16:F19)</f>
        <v>0</v>
      </c>
      <c r="G15" s="80">
        <f t="shared" si="0"/>
        <v>0</v>
      </c>
      <c r="H15" s="164" t="s">
        <v>180</v>
      </c>
      <c r="I15" s="162"/>
      <c r="J15" s="162"/>
      <c r="K15" s="162"/>
      <c r="L15" s="156" t="s">
        <v>181</v>
      </c>
      <c r="M15" s="156" t="s">
        <v>183</v>
      </c>
    </row>
    <row r="16" spans="1:13">
      <c r="A16" s="156"/>
      <c r="B16" s="165"/>
      <c r="C16" s="156"/>
      <c r="D16" s="67" t="s">
        <v>17</v>
      </c>
      <c r="E16" s="80">
        <f>E19</f>
        <v>0</v>
      </c>
      <c r="F16" s="80">
        <f>F19</f>
        <v>0</v>
      </c>
      <c r="G16" s="80">
        <f t="shared" si="0"/>
        <v>0</v>
      </c>
      <c r="H16" s="165"/>
      <c r="I16" s="163"/>
      <c r="J16" s="163"/>
      <c r="K16" s="163"/>
      <c r="L16" s="156"/>
      <c r="M16" s="156"/>
    </row>
    <row r="17" spans="1:13">
      <c r="A17" s="156"/>
      <c r="B17" s="165"/>
      <c r="C17" s="156"/>
      <c r="D17" s="67" t="s">
        <v>18</v>
      </c>
      <c r="E17" s="80">
        <f>E20</f>
        <v>0</v>
      </c>
      <c r="F17" s="80">
        <f>F20</f>
        <v>0</v>
      </c>
      <c r="G17" s="80">
        <f t="shared" si="0"/>
        <v>0</v>
      </c>
      <c r="H17" s="165"/>
      <c r="I17" s="163"/>
      <c r="J17" s="163"/>
      <c r="K17" s="163"/>
      <c r="L17" s="156"/>
      <c r="M17" s="156"/>
    </row>
    <row r="18" spans="1:13">
      <c r="A18" s="156"/>
      <c r="B18" s="165"/>
      <c r="C18" s="156"/>
      <c r="D18" s="67" t="s">
        <v>19</v>
      </c>
      <c r="E18" s="80">
        <v>233.42</v>
      </c>
      <c r="F18" s="80">
        <v>0</v>
      </c>
      <c r="G18" s="80">
        <f t="shared" si="0"/>
        <v>0</v>
      </c>
      <c r="H18" s="165"/>
      <c r="I18" s="163"/>
      <c r="J18" s="163"/>
      <c r="K18" s="163"/>
      <c r="L18" s="156"/>
      <c r="M18" s="156"/>
    </row>
    <row r="19" spans="1:13">
      <c r="A19" s="156"/>
      <c r="B19" s="166"/>
      <c r="C19" s="156"/>
      <c r="D19" s="67" t="s">
        <v>20</v>
      </c>
      <c r="E19" s="80">
        <f>E22</f>
        <v>0</v>
      </c>
      <c r="F19" s="80">
        <f>F22</f>
        <v>0</v>
      </c>
      <c r="G19" s="80">
        <f t="shared" si="0"/>
        <v>0</v>
      </c>
      <c r="H19" s="166"/>
      <c r="I19" s="209"/>
      <c r="J19" s="209"/>
      <c r="K19" s="209"/>
      <c r="L19" s="156"/>
      <c r="M19" s="156"/>
    </row>
  </sheetData>
  <mergeCells count="28">
    <mergeCell ref="J15:J19"/>
    <mergeCell ref="K15:K19"/>
    <mergeCell ref="L15:L19"/>
    <mergeCell ref="M15:M19"/>
    <mergeCell ref="K5:K9"/>
    <mergeCell ref="L5:L9"/>
    <mergeCell ref="M5:M9"/>
    <mergeCell ref="J5:J9"/>
    <mergeCell ref="H15:H19"/>
    <mergeCell ref="I15:I19"/>
    <mergeCell ref="A5:A9"/>
    <mergeCell ref="B5:B9"/>
    <mergeCell ref="C5:C9"/>
    <mergeCell ref="H5:H9"/>
    <mergeCell ref="I5:I9"/>
    <mergeCell ref="A10:A14"/>
    <mergeCell ref="B10:B14"/>
    <mergeCell ref="A15:A19"/>
    <mergeCell ref="B15:B19"/>
    <mergeCell ref="C15:C19"/>
    <mergeCell ref="A1:M1"/>
    <mergeCell ref="A3:A4"/>
    <mergeCell ref="B3:B4"/>
    <mergeCell ref="C3:C4"/>
    <mergeCell ref="D3:G3"/>
    <mergeCell ref="H3:K3"/>
    <mergeCell ref="L3:L4"/>
    <mergeCell ref="M3:M4"/>
  </mergeCells>
  <pageMargins left="0.51181102362204722" right="0.51181102362204722" top="0.55118110236220474" bottom="0.55118110236220474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5"/>
  <sheetViews>
    <sheetView zoomScale="80" zoomScaleNormal="80" workbookViewId="0">
      <selection activeCell="T140" sqref="T140"/>
    </sheetView>
  </sheetViews>
  <sheetFormatPr defaultColWidth="9.140625" defaultRowHeight="15"/>
  <cols>
    <col min="1" max="1" width="6.5703125" style="25" customWidth="1"/>
    <col min="2" max="2" width="38" style="26" customWidth="1"/>
    <col min="3" max="3" width="8.5703125" style="26" customWidth="1"/>
    <col min="4" max="4" width="9.140625" style="27"/>
    <col min="5" max="5" width="9" style="28" customWidth="1"/>
    <col min="6" max="6" width="11.85546875" style="28" customWidth="1"/>
    <col min="7" max="7" width="9.140625" style="28"/>
    <col min="8" max="8" width="32" style="29" customWidth="1"/>
    <col min="9" max="9" width="12" style="30" customWidth="1"/>
    <col min="10" max="10" width="9.5703125" style="30" customWidth="1"/>
    <col min="11" max="11" width="9.7109375" style="30" customWidth="1"/>
    <col min="12" max="12" width="26.28515625" style="26" customWidth="1"/>
    <col min="13" max="13" width="18.42578125" style="26" customWidth="1"/>
    <col min="14" max="14" width="0" style="26" hidden="1" customWidth="1"/>
    <col min="15" max="16384" width="9.140625" style="26"/>
  </cols>
  <sheetData>
    <row r="1" spans="1:16">
      <c r="K1" s="30" t="s">
        <v>0</v>
      </c>
    </row>
    <row r="3" spans="1:16">
      <c r="A3" s="364" t="s">
        <v>94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</row>
    <row r="4" spans="1:16">
      <c r="A4" s="25" t="s">
        <v>69</v>
      </c>
    </row>
    <row r="5" spans="1:16" ht="18.600000000000001" customHeight="1">
      <c r="A5" s="358" t="s">
        <v>1</v>
      </c>
      <c r="B5" s="294" t="s">
        <v>2</v>
      </c>
      <c r="C5" s="294" t="s">
        <v>3</v>
      </c>
      <c r="D5" s="348" t="s">
        <v>4</v>
      </c>
      <c r="E5" s="348"/>
      <c r="F5" s="348"/>
      <c r="G5" s="348"/>
      <c r="H5" s="365" t="s">
        <v>5</v>
      </c>
      <c r="I5" s="366"/>
      <c r="J5" s="366"/>
      <c r="K5" s="366"/>
      <c r="L5" s="362" t="s">
        <v>6</v>
      </c>
      <c r="M5" s="294" t="s">
        <v>7</v>
      </c>
    </row>
    <row r="6" spans="1:16" ht="48" customHeight="1">
      <c r="A6" s="359"/>
      <c r="B6" s="303"/>
      <c r="C6" s="303"/>
      <c r="D6" s="31" t="s">
        <v>8</v>
      </c>
      <c r="E6" s="32" t="s">
        <v>9</v>
      </c>
      <c r="F6" s="32" t="s">
        <v>10</v>
      </c>
      <c r="G6" s="32" t="s">
        <v>11</v>
      </c>
      <c r="H6" s="33" t="s">
        <v>12</v>
      </c>
      <c r="I6" s="34" t="s">
        <v>25</v>
      </c>
      <c r="J6" s="33" t="s">
        <v>14</v>
      </c>
      <c r="K6" s="33" t="s">
        <v>15</v>
      </c>
      <c r="L6" s="363"/>
      <c r="M6" s="304"/>
    </row>
    <row r="7" spans="1:16" ht="12" customHeight="1">
      <c r="A7" s="358" t="s">
        <v>81</v>
      </c>
      <c r="B7" s="360" t="s">
        <v>60</v>
      </c>
      <c r="C7" s="154">
        <v>2020</v>
      </c>
      <c r="D7" s="10" t="s">
        <v>16</v>
      </c>
      <c r="E7" s="11">
        <f>E8+E9+E10</f>
        <v>64641.760000000002</v>
      </c>
      <c r="F7" s="11">
        <f>F8+F9+F10</f>
        <v>26113.35</v>
      </c>
      <c r="G7" s="12">
        <f t="shared" ref="G7:G21" si="0">IF(F7&gt;0,(F7/E7)*100,0)</f>
        <v>40.397028174975432</v>
      </c>
      <c r="H7" s="362"/>
      <c r="I7" s="352"/>
      <c r="J7" s="352"/>
      <c r="K7" s="352"/>
      <c r="L7" s="367" t="s">
        <v>61</v>
      </c>
      <c r="M7" s="294"/>
    </row>
    <row r="8" spans="1:16" ht="11.45" customHeight="1">
      <c r="A8" s="359"/>
      <c r="B8" s="361"/>
      <c r="C8" s="155"/>
      <c r="D8" s="10" t="s">
        <v>17</v>
      </c>
      <c r="E8" s="11">
        <f t="shared" ref="E8:F11" si="1">E13+E73+E108+E143</f>
        <v>988.36</v>
      </c>
      <c r="F8" s="11">
        <f t="shared" si="1"/>
        <v>377.3</v>
      </c>
      <c r="G8" s="12">
        <f t="shared" si="0"/>
        <v>38.174349427334171</v>
      </c>
      <c r="H8" s="363"/>
      <c r="I8" s="353"/>
      <c r="J8" s="353"/>
      <c r="K8" s="353"/>
      <c r="L8" s="303"/>
      <c r="M8" s="303"/>
    </row>
    <row r="9" spans="1:16" ht="12" customHeight="1">
      <c r="A9" s="359"/>
      <c r="B9" s="361"/>
      <c r="C9" s="155"/>
      <c r="D9" s="10" t="s">
        <v>18</v>
      </c>
      <c r="E9" s="11">
        <f t="shared" si="1"/>
        <v>1697.02</v>
      </c>
      <c r="F9" s="11">
        <f t="shared" si="1"/>
        <v>733.2</v>
      </c>
      <c r="G9" s="12">
        <f t="shared" si="0"/>
        <v>43.205147847403097</v>
      </c>
      <c r="H9" s="363"/>
      <c r="I9" s="353"/>
      <c r="J9" s="353"/>
      <c r="K9" s="353"/>
      <c r="L9" s="303"/>
      <c r="M9" s="303"/>
    </row>
    <row r="10" spans="1:16" ht="25.5" customHeight="1">
      <c r="A10" s="359"/>
      <c r="B10" s="361"/>
      <c r="C10" s="155"/>
      <c r="D10" s="10" t="s">
        <v>19</v>
      </c>
      <c r="E10" s="11">
        <f t="shared" si="1"/>
        <v>61956.380000000005</v>
      </c>
      <c r="F10" s="11">
        <f t="shared" si="1"/>
        <v>25002.85</v>
      </c>
      <c r="G10" s="12">
        <f t="shared" si="0"/>
        <v>40.355569515197622</v>
      </c>
      <c r="H10" s="363"/>
      <c r="I10" s="353"/>
      <c r="J10" s="353"/>
      <c r="K10" s="353"/>
      <c r="L10" s="303"/>
      <c r="M10" s="303"/>
      <c r="N10" s="35"/>
      <c r="O10" s="35"/>
      <c r="P10" s="35"/>
    </row>
    <row r="11" spans="1:16" ht="39" customHeight="1">
      <c r="A11" s="359"/>
      <c r="B11" s="361"/>
      <c r="C11" s="155"/>
      <c r="D11" s="10" t="s">
        <v>20</v>
      </c>
      <c r="E11" s="11">
        <f t="shared" si="1"/>
        <v>0</v>
      </c>
      <c r="F11" s="11">
        <f t="shared" si="1"/>
        <v>0</v>
      </c>
      <c r="G11" s="12">
        <f t="shared" si="0"/>
        <v>0</v>
      </c>
      <c r="H11" s="363"/>
      <c r="I11" s="353"/>
      <c r="J11" s="353"/>
      <c r="K11" s="353"/>
      <c r="L11" s="303"/>
      <c r="M11" s="303"/>
      <c r="N11" s="35"/>
      <c r="O11" s="35"/>
      <c r="P11" s="35"/>
    </row>
    <row r="12" spans="1:16" s="2" customFormat="1" ht="22.9" customHeight="1">
      <c r="A12" s="231">
        <v>1</v>
      </c>
      <c r="B12" s="355" t="s">
        <v>63</v>
      </c>
      <c r="C12" s="156"/>
      <c r="D12" s="42" t="s">
        <v>16</v>
      </c>
      <c r="E12" s="43">
        <f>E13+E14+E15</f>
        <v>18356.96</v>
      </c>
      <c r="F12" s="43">
        <f>F13+F14+F15</f>
        <v>6488.16</v>
      </c>
      <c r="G12" s="44">
        <f t="shared" si="0"/>
        <v>35.344414325683552</v>
      </c>
      <c r="H12" s="154"/>
      <c r="I12" s="162"/>
      <c r="J12" s="162"/>
      <c r="K12" s="162"/>
      <c r="L12" s="154" t="s">
        <v>62</v>
      </c>
      <c r="M12" s="154"/>
      <c r="N12" s="2">
        <v>101</v>
      </c>
    </row>
    <row r="13" spans="1:16" s="2" customFormat="1" ht="14.45" customHeight="1">
      <c r="A13" s="231"/>
      <c r="B13" s="356"/>
      <c r="C13" s="156"/>
      <c r="D13" s="42" t="s">
        <v>17</v>
      </c>
      <c r="E13" s="43">
        <f>E18</f>
        <v>988.36</v>
      </c>
      <c r="F13" s="43">
        <f t="shared" ref="E13:F16" si="2">F18</f>
        <v>377.3</v>
      </c>
      <c r="G13" s="44">
        <f t="shared" si="0"/>
        <v>38.174349427334171</v>
      </c>
      <c r="H13" s="155"/>
      <c r="I13" s="163"/>
      <c r="J13" s="163"/>
      <c r="K13" s="163"/>
      <c r="L13" s="155"/>
      <c r="M13" s="155"/>
    </row>
    <row r="14" spans="1:16" s="2" customFormat="1" ht="14.45" customHeight="1">
      <c r="A14" s="231"/>
      <c r="B14" s="356"/>
      <c r="C14" s="156"/>
      <c r="D14" s="42" t="s">
        <v>18</v>
      </c>
      <c r="E14" s="43">
        <f t="shared" si="2"/>
        <v>1697.02</v>
      </c>
      <c r="F14" s="43">
        <f t="shared" si="2"/>
        <v>733.2</v>
      </c>
      <c r="G14" s="44">
        <f t="shared" si="0"/>
        <v>43.205147847403097</v>
      </c>
      <c r="H14" s="155"/>
      <c r="I14" s="163"/>
      <c r="J14" s="163"/>
      <c r="K14" s="163"/>
      <c r="L14" s="155"/>
      <c r="M14" s="155"/>
    </row>
    <row r="15" spans="1:16" s="2" customFormat="1" ht="19.899999999999999" customHeight="1">
      <c r="A15" s="231"/>
      <c r="B15" s="356"/>
      <c r="C15" s="156"/>
      <c r="D15" s="42" t="s">
        <v>19</v>
      </c>
      <c r="E15" s="43">
        <f t="shared" si="2"/>
        <v>15671.58</v>
      </c>
      <c r="F15" s="43">
        <f t="shared" si="2"/>
        <v>5377.66</v>
      </c>
      <c r="G15" s="44">
        <f t="shared" si="0"/>
        <v>34.314727679021516</v>
      </c>
      <c r="H15" s="155"/>
      <c r="I15" s="163"/>
      <c r="J15" s="163"/>
      <c r="K15" s="163"/>
      <c r="L15" s="155"/>
      <c r="M15" s="155"/>
    </row>
    <row r="16" spans="1:16" s="2" customFormat="1" ht="21.6" customHeight="1">
      <c r="A16" s="231"/>
      <c r="B16" s="357"/>
      <c r="C16" s="156"/>
      <c r="D16" s="42" t="s">
        <v>20</v>
      </c>
      <c r="E16" s="43">
        <f t="shared" si="2"/>
        <v>0</v>
      </c>
      <c r="F16" s="43">
        <f t="shared" si="2"/>
        <v>0</v>
      </c>
      <c r="G16" s="44">
        <f t="shared" si="0"/>
        <v>0</v>
      </c>
      <c r="H16" s="161"/>
      <c r="I16" s="209"/>
      <c r="J16" s="209"/>
      <c r="K16" s="209"/>
      <c r="L16" s="155"/>
      <c r="M16" s="155"/>
    </row>
    <row r="17" spans="1:13" ht="15" customHeight="1">
      <c r="A17" s="345" t="s">
        <v>82</v>
      </c>
      <c r="B17" s="326" t="s">
        <v>74</v>
      </c>
      <c r="C17" s="231"/>
      <c r="D17" s="38" t="s">
        <v>16</v>
      </c>
      <c r="E17" s="39">
        <f>SUM(E18:E21)</f>
        <v>18356.96</v>
      </c>
      <c r="F17" s="39">
        <f>SUM(F18:F21)</f>
        <v>6488.16</v>
      </c>
      <c r="G17" s="41">
        <f t="shared" si="0"/>
        <v>35.344414325683552</v>
      </c>
      <c r="H17" s="294"/>
      <c r="I17" s="352"/>
      <c r="J17" s="352"/>
      <c r="K17" s="352"/>
      <c r="L17" s="294"/>
      <c r="M17" s="294"/>
    </row>
    <row r="18" spans="1:13">
      <c r="A18" s="345"/>
      <c r="B18" s="346"/>
      <c r="C18" s="231"/>
      <c r="D18" s="59" t="s">
        <v>17</v>
      </c>
      <c r="E18" s="60">
        <f t="shared" ref="E18:F20" si="3">E23+E28+E33+E38+E43+E48+E53+E58+E63+E68</f>
        <v>988.36</v>
      </c>
      <c r="F18" s="60">
        <f t="shared" si="3"/>
        <v>377.3</v>
      </c>
      <c r="G18" s="61">
        <f t="shared" si="0"/>
        <v>38.174349427334171</v>
      </c>
      <c r="H18" s="303"/>
      <c r="I18" s="353"/>
      <c r="J18" s="353"/>
      <c r="K18" s="353"/>
      <c r="L18" s="303"/>
      <c r="M18" s="303"/>
    </row>
    <row r="19" spans="1:13">
      <c r="A19" s="345"/>
      <c r="B19" s="346"/>
      <c r="C19" s="231"/>
      <c r="D19" s="59" t="s">
        <v>18</v>
      </c>
      <c r="E19" s="60">
        <f t="shared" si="3"/>
        <v>1697.02</v>
      </c>
      <c r="F19" s="60">
        <f t="shared" si="3"/>
        <v>733.2</v>
      </c>
      <c r="G19" s="61">
        <f t="shared" si="0"/>
        <v>43.205147847403097</v>
      </c>
      <c r="H19" s="303"/>
      <c r="I19" s="353"/>
      <c r="J19" s="353"/>
      <c r="K19" s="353"/>
      <c r="L19" s="303"/>
      <c r="M19" s="303"/>
    </row>
    <row r="20" spans="1:13">
      <c r="A20" s="345"/>
      <c r="B20" s="346"/>
      <c r="C20" s="231"/>
      <c r="D20" s="59" t="s">
        <v>19</v>
      </c>
      <c r="E20" s="60">
        <f t="shared" si="3"/>
        <v>15671.58</v>
      </c>
      <c r="F20" s="60">
        <f t="shared" si="3"/>
        <v>5377.66</v>
      </c>
      <c r="G20" s="61">
        <f t="shared" si="0"/>
        <v>34.314727679021516</v>
      </c>
      <c r="H20" s="303"/>
      <c r="I20" s="353"/>
      <c r="J20" s="353"/>
      <c r="K20" s="353"/>
      <c r="L20" s="303"/>
      <c r="M20" s="303"/>
    </row>
    <row r="21" spans="1:13" ht="15" customHeight="1">
      <c r="A21" s="345"/>
      <c r="B21" s="347"/>
      <c r="C21" s="231"/>
      <c r="D21" s="59" t="s">
        <v>20</v>
      </c>
      <c r="E21" s="60">
        <f>E26+E31+E36+E41+E46+E51+E56+E61+E71</f>
        <v>0</v>
      </c>
      <c r="F21" s="60">
        <f>F26+F31+F36+F41+F46+F51+F56+F61+F71</f>
        <v>0</v>
      </c>
      <c r="G21" s="61">
        <f t="shared" si="0"/>
        <v>0</v>
      </c>
      <c r="H21" s="304"/>
      <c r="I21" s="354"/>
      <c r="J21" s="354"/>
      <c r="K21" s="354"/>
      <c r="L21" s="303"/>
      <c r="M21" s="303"/>
    </row>
    <row r="22" spans="1:13" ht="15" customHeight="1">
      <c r="A22" s="323" t="s">
        <v>98</v>
      </c>
      <c r="B22" s="326" t="s">
        <v>27</v>
      </c>
      <c r="C22" s="231"/>
      <c r="D22" s="38" t="s">
        <v>16</v>
      </c>
      <c r="E22" s="39">
        <f>SUM(E23:E26)</f>
        <v>944</v>
      </c>
      <c r="F22" s="39">
        <f>SUM(F23:F26)</f>
        <v>377.3</v>
      </c>
      <c r="G22" s="41">
        <f t="shared" ref="G22:G71" si="4">IF(F22&gt;0,(F22/E22)*100,0)</f>
        <v>39.968220338983052</v>
      </c>
      <c r="H22" s="294" t="s">
        <v>108</v>
      </c>
      <c r="I22" s="352"/>
      <c r="J22" s="352"/>
      <c r="K22" s="352"/>
      <c r="L22" s="294"/>
      <c r="M22" s="294"/>
    </row>
    <row r="23" spans="1:13">
      <c r="A23" s="324"/>
      <c r="B23" s="346"/>
      <c r="C23" s="231"/>
      <c r="D23" s="59" t="s">
        <v>17</v>
      </c>
      <c r="E23" s="60">
        <v>944</v>
      </c>
      <c r="F23" s="60">
        <v>377.3</v>
      </c>
      <c r="G23" s="61">
        <f t="shared" si="4"/>
        <v>39.968220338983052</v>
      </c>
      <c r="H23" s="303"/>
      <c r="I23" s="353"/>
      <c r="J23" s="353"/>
      <c r="K23" s="353"/>
      <c r="L23" s="303"/>
      <c r="M23" s="303"/>
    </row>
    <row r="24" spans="1:13">
      <c r="A24" s="324"/>
      <c r="B24" s="346"/>
      <c r="C24" s="231"/>
      <c r="D24" s="59" t="s">
        <v>18</v>
      </c>
      <c r="E24" s="60">
        <v>0</v>
      </c>
      <c r="F24" s="60">
        <v>0</v>
      </c>
      <c r="G24" s="61">
        <f t="shared" si="4"/>
        <v>0</v>
      </c>
      <c r="H24" s="303"/>
      <c r="I24" s="353"/>
      <c r="J24" s="353"/>
      <c r="K24" s="353"/>
      <c r="L24" s="303"/>
      <c r="M24" s="303"/>
    </row>
    <row r="25" spans="1:13">
      <c r="A25" s="324"/>
      <c r="B25" s="346"/>
      <c r="C25" s="231"/>
      <c r="D25" s="59" t="s">
        <v>19</v>
      </c>
      <c r="E25" s="60">
        <v>0</v>
      </c>
      <c r="F25" s="60">
        <v>0</v>
      </c>
      <c r="G25" s="61">
        <f t="shared" si="4"/>
        <v>0</v>
      </c>
      <c r="H25" s="303"/>
      <c r="I25" s="353"/>
      <c r="J25" s="353"/>
      <c r="K25" s="353"/>
      <c r="L25" s="303"/>
      <c r="M25" s="303"/>
    </row>
    <row r="26" spans="1:13">
      <c r="A26" s="325"/>
      <c r="B26" s="347"/>
      <c r="C26" s="231"/>
      <c r="D26" s="59" t="s">
        <v>20</v>
      </c>
      <c r="E26" s="60">
        <v>0</v>
      </c>
      <c r="F26" s="60">
        <v>0</v>
      </c>
      <c r="G26" s="61">
        <f t="shared" si="4"/>
        <v>0</v>
      </c>
      <c r="H26" s="304"/>
      <c r="I26" s="354"/>
      <c r="J26" s="354"/>
      <c r="K26" s="354"/>
      <c r="L26" s="304"/>
      <c r="M26" s="304"/>
    </row>
    <row r="27" spans="1:13" ht="15" customHeight="1">
      <c r="A27" s="345" t="s">
        <v>99</v>
      </c>
      <c r="B27" s="326" t="s">
        <v>28</v>
      </c>
      <c r="C27" s="232"/>
      <c r="D27" s="38" t="s">
        <v>16</v>
      </c>
      <c r="E27" s="39">
        <f>SUM(E28:E31)</f>
        <v>5.66</v>
      </c>
      <c r="F27" s="39">
        <f>SUM(F28:F31)</f>
        <v>0</v>
      </c>
      <c r="G27" s="41">
        <f t="shared" si="4"/>
        <v>0</v>
      </c>
      <c r="H27" s="294" t="s">
        <v>109</v>
      </c>
      <c r="I27" s="291"/>
      <c r="J27" s="291"/>
      <c r="K27" s="291"/>
      <c r="L27" s="294"/>
      <c r="M27" s="294"/>
    </row>
    <row r="28" spans="1:13">
      <c r="A28" s="345"/>
      <c r="B28" s="346"/>
      <c r="C28" s="233"/>
      <c r="D28" s="59" t="s">
        <v>17</v>
      </c>
      <c r="E28" s="60">
        <v>5.66</v>
      </c>
      <c r="F28" s="60">
        <v>0</v>
      </c>
      <c r="G28" s="61">
        <f t="shared" si="4"/>
        <v>0</v>
      </c>
      <c r="H28" s="303"/>
      <c r="I28" s="292"/>
      <c r="J28" s="292"/>
      <c r="K28" s="292"/>
      <c r="L28" s="303"/>
      <c r="M28" s="303"/>
    </row>
    <row r="29" spans="1:13">
      <c r="A29" s="345"/>
      <c r="B29" s="346"/>
      <c r="C29" s="233"/>
      <c r="D29" s="59" t="s">
        <v>18</v>
      </c>
      <c r="E29" s="60">
        <v>0</v>
      </c>
      <c r="F29" s="60">
        <v>0</v>
      </c>
      <c r="G29" s="61">
        <f t="shared" si="4"/>
        <v>0</v>
      </c>
      <c r="H29" s="303"/>
      <c r="I29" s="292"/>
      <c r="J29" s="292"/>
      <c r="K29" s="292"/>
      <c r="L29" s="303"/>
      <c r="M29" s="303"/>
    </row>
    <row r="30" spans="1:13" ht="19.149999999999999" customHeight="1">
      <c r="A30" s="345"/>
      <c r="B30" s="346"/>
      <c r="C30" s="233"/>
      <c r="D30" s="59" t="s">
        <v>19</v>
      </c>
      <c r="E30" s="60">
        <v>0</v>
      </c>
      <c r="F30" s="60">
        <v>0</v>
      </c>
      <c r="G30" s="61">
        <f t="shared" si="4"/>
        <v>0</v>
      </c>
      <c r="H30" s="303"/>
      <c r="I30" s="292"/>
      <c r="J30" s="292"/>
      <c r="K30" s="292"/>
      <c r="L30" s="303"/>
      <c r="M30" s="303"/>
    </row>
    <row r="31" spans="1:13" ht="21.6" customHeight="1">
      <c r="A31" s="345"/>
      <c r="B31" s="347"/>
      <c r="C31" s="302"/>
      <c r="D31" s="59" t="s">
        <v>20</v>
      </c>
      <c r="E31" s="60">
        <v>0</v>
      </c>
      <c r="F31" s="60">
        <v>0</v>
      </c>
      <c r="G31" s="61">
        <f t="shared" si="4"/>
        <v>0</v>
      </c>
      <c r="H31" s="304"/>
      <c r="I31" s="293"/>
      <c r="J31" s="293"/>
      <c r="K31" s="293"/>
      <c r="L31" s="303"/>
      <c r="M31" s="303"/>
    </row>
    <row r="32" spans="1:13" ht="15" customHeight="1">
      <c r="A32" s="345" t="s">
        <v>100</v>
      </c>
      <c r="B32" s="326" t="s">
        <v>29</v>
      </c>
      <c r="C32" s="232"/>
      <c r="D32" s="38" t="s">
        <v>16</v>
      </c>
      <c r="E32" s="39">
        <f>SUM(E33:E36)</f>
        <v>1099.02</v>
      </c>
      <c r="F32" s="39">
        <f>SUM(F33:F36)</f>
        <v>512.6</v>
      </c>
      <c r="G32" s="41">
        <f t="shared" si="4"/>
        <v>46.641553383923863</v>
      </c>
      <c r="H32" s="294" t="s">
        <v>110</v>
      </c>
      <c r="I32" s="291"/>
      <c r="J32" s="291"/>
      <c r="K32" s="291"/>
      <c r="L32" s="294"/>
      <c r="M32" s="294"/>
    </row>
    <row r="33" spans="1:13">
      <c r="A33" s="345"/>
      <c r="B33" s="346"/>
      <c r="C33" s="233"/>
      <c r="D33" s="59" t="s">
        <v>17</v>
      </c>
      <c r="E33" s="60">
        <v>0</v>
      </c>
      <c r="F33" s="60">
        <v>0</v>
      </c>
      <c r="G33" s="61">
        <f t="shared" si="4"/>
        <v>0</v>
      </c>
      <c r="H33" s="303"/>
      <c r="I33" s="292"/>
      <c r="J33" s="292"/>
      <c r="K33" s="292"/>
      <c r="L33" s="303"/>
      <c r="M33" s="303"/>
    </row>
    <row r="34" spans="1:13">
      <c r="A34" s="345"/>
      <c r="B34" s="346"/>
      <c r="C34" s="233"/>
      <c r="D34" s="59" t="s">
        <v>18</v>
      </c>
      <c r="E34" s="60">
        <v>1099.02</v>
      </c>
      <c r="F34" s="60">
        <v>512.6</v>
      </c>
      <c r="G34" s="61">
        <f t="shared" si="4"/>
        <v>46.641553383923863</v>
      </c>
      <c r="H34" s="303"/>
      <c r="I34" s="292"/>
      <c r="J34" s="292"/>
      <c r="K34" s="292"/>
      <c r="L34" s="303"/>
      <c r="M34" s="303"/>
    </row>
    <row r="35" spans="1:13">
      <c r="A35" s="345"/>
      <c r="B35" s="346"/>
      <c r="C35" s="233"/>
      <c r="D35" s="59" t="s">
        <v>19</v>
      </c>
      <c r="E35" s="60">
        <v>0</v>
      </c>
      <c r="F35" s="60">
        <v>0</v>
      </c>
      <c r="G35" s="61">
        <f t="shared" si="4"/>
        <v>0</v>
      </c>
      <c r="H35" s="303"/>
      <c r="I35" s="292"/>
      <c r="J35" s="292"/>
      <c r="K35" s="292"/>
      <c r="L35" s="303"/>
      <c r="M35" s="303"/>
    </row>
    <row r="36" spans="1:13">
      <c r="A36" s="345"/>
      <c r="B36" s="347"/>
      <c r="C36" s="302"/>
      <c r="D36" s="59" t="s">
        <v>20</v>
      </c>
      <c r="E36" s="60">
        <v>0</v>
      </c>
      <c r="F36" s="60">
        <v>0</v>
      </c>
      <c r="G36" s="61">
        <f t="shared" si="4"/>
        <v>0</v>
      </c>
      <c r="H36" s="304"/>
      <c r="I36" s="293"/>
      <c r="J36" s="293"/>
      <c r="K36" s="293"/>
      <c r="L36" s="303"/>
      <c r="M36" s="303"/>
    </row>
    <row r="37" spans="1:13" ht="15" customHeight="1">
      <c r="A37" s="345" t="s">
        <v>101</v>
      </c>
      <c r="B37" s="227" t="s">
        <v>30</v>
      </c>
      <c r="C37" s="154"/>
      <c r="D37" s="38" t="s">
        <v>16</v>
      </c>
      <c r="E37" s="39">
        <f>SUM(E38:E41)</f>
        <v>0</v>
      </c>
      <c r="F37" s="39">
        <f>SUM(F38:F41)</f>
        <v>0</v>
      </c>
      <c r="G37" s="41">
        <f t="shared" si="4"/>
        <v>0</v>
      </c>
      <c r="H37" s="294" t="s">
        <v>111</v>
      </c>
      <c r="I37" s="352"/>
      <c r="J37" s="352"/>
      <c r="K37" s="352"/>
      <c r="L37" s="294"/>
      <c r="M37" s="294"/>
    </row>
    <row r="38" spans="1:13">
      <c r="A38" s="345"/>
      <c r="B38" s="228"/>
      <c r="C38" s="155"/>
      <c r="D38" s="59" t="s">
        <v>17</v>
      </c>
      <c r="E38" s="60">
        <v>0</v>
      </c>
      <c r="F38" s="60">
        <v>0</v>
      </c>
      <c r="G38" s="61">
        <f t="shared" si="4"/>
        <v>0</v>
      </c>
      <c r="H38" s="303"/>
      <c r="I38" s="353"/>
      <c r="J38" s="353"/>
      <c r="K38" s="353"/>
      <c r="L38" s="303"/>
      <c r="M38" s="303"/>
    </row>
    <row r="39" spans="1:13">
      <c r="A39" s="345"/>
      <c r="B39" s="228"/>
      <c r="C39" s="155"/>
      <c r="D39" s="59" t="s">
        <v>18</v>
      </c>
      <c r="E39" s="60">
        <v>0</v>
      </c>
      <c r="F39" s="60">
        <v>0</v>
      </c>
      <c r="G39" s="61">
        <f t="shared" si="4"/>
        <v>0</v>
      </c>
      <c r="H39" s="303"/>
      <c r="I39" s="353"/>
      <c r="J39" s="353"/>
      <c r="K39" s="353"/>
      <c r="L39" s="303"/>
      <c r="M39" s="303"/>
    </row>
    <row r="40" spans="1:13">
      <c r="A40" s="345"/>
      <c r="B40" s="228"/>
      <c r="C40" s="155"/>
      <c r="D40" s="59" t="s">
        <v>19</v>
      </c>
      <c r="E40" s="60">
        <v>0</v>
      </c>
      <c r="F40" s="60">
        <v>0</v>
      </c>
      <c r="G40" s="61">
        <f t="shared" si="4"/>
        <v>0</v>
      </c>
      <c r="H40" s="303"/>
      <c r="I40" s="353"/>
      <c r="J40" s="353"/>
      <c r="K40" s="353"/>
      <c r="L40" s="303"/>
      <c r="M40" s="303"/>
    </row>
    <row r="41" spans="1:13">
      <c r="A41" s="345"/>
      <c r="B41" s="229"/>
      <c r="C41" s="161"/>
      <c r="D41" s="59" t="s">
        <v>20</v>
      </c>
      <c r="E41" s="60">
        <v>0</v>
      </c>
      <c r="F41" s="60">
        <v>0</v>
      </c>
      <c r="G41" s="61">
        <f t="shared" si="4"/>
        <v>0</v>
      </c>
      <c r="H41" s="304"/>
      <c r="I41" s="354"/>
      <c r="J41" s="354"/>
      <c r="K41" s="354"/>
      <c r="L41" s="303"/>
      <c r="M41" s="303"/>
    </row>
    <row r="42" spans="1:13" ht="15" customHeight="1">
      <c r="A42" s="345" t="s">
        <v>102</v>
      </c>
      <c r="B42" s="326" t="s">
        <v>31</v>
      </c>
      <c r="C42" s="232"/>
      <c r="D42" s="38" t="s">
        <v>16</v>
      </c>
      <c r="E42" s="39">
        <f>SUM(E43:E46)</f>
        <v>6</v>
      </c>
      <c r="F42" s="39">
        <f>SUM(F43:F46)</f>
        <v>0</v>
      </c>
      <c r="G42" s="41">
        <f t="shared" si="4"/>
        <v>0</v>
      </c>
      <c r="H42" s="294" t="s">
        <v>112</v>
      </c>
      <c r="I42" s="352"/>
      <c r="J42" s="352"/>
      <c r="K42" s="352"/>
      <c r="L42" s="294"/>
      <c r="M42" s="294"/>
    </row>
    <row r="43" spans="1:13">
      <c r="A43" s="345"/>
      <c r="B43" s="346"/>
      <c r="C43" s="233"/>
      <c r="D43" s="59" t="s">
        <v>17</v>
      </c>
      <c r="E43" s="60">
        <v>6</v>
      </c>
      <c r="F43" s="60">
        <v>0</v>
      </c>
      <c r="G43" s="61">
        <f t="shared" si="4"/>
        <v>0</v>
      </c>
      <c r="H43" s="303"/>
      <c r="I43" s="353"/>
      <c r="J43" s="353"/>
      <c r="K43" s="353"/>
      <c r="L43" s="303"/>
      <c r="M43" s="303"/>
    </row>
    <row r="44" spans="1:13">
      <c r="A44" s="345"/>
      <c r="B44" s="346"/>
      <c r="C44" s="233"/>
      <c r="D44" s="59" t="s">
        <v>18</v>
      </c>
      <c r="E44" s="60">
        <v>0</v>
      </c>
      <c r="F44" s="60">
        <v>0</v>
      </c>
      <c r="G44" s="61">
        <f t="shared" si="4"/>
        <v>0</v>
      </c>
      <c r="H44" s="303"/>
      <c r="I44" s="353"/>
      <c r="J44" s="353"/>
      <c r="K44" s="353"/>
      <c r="L44" s="303"/>
      <c r="M44" s="303"/>
    </row>
    <row r="45" spans="1:13">
      <c r="A45" s="345"/>
      <c r="B45" s="346"/>
      <c r="C45" s="233"/>
      <c r="D45" s="59" t="s">
        <v>19</v>
      </c>
      <c r="E45" s="60">
        <v>0</v>
      </c>
      <c r="F45" s="60">
        <f>F50+F55+F60</f>
        <v>0</v>
      </c>
      <c r="G45" s="61">
        <f t="shared" si="4"/>
        <v>0</v>
      </c>
      <c r="H45" s="303"/>
      <c r="I45" s="353"/>
      <c r="J45" s="353"/>
      <c r="K45" s="353"/>
      <c r="L45" s="303"/>
      <c r="M45" s="303"/>
    </row>
    <row r="46" spans="1:13">
      <c r="A46" s="345"/>
      <c r="B46" s="347"/>
      <c r="C46" s="302"/>
      <c r="D46" s="59" t="s">
        <v>20</v>
      </c>
      <c r="E46" s="60">
        <v>0</v>
      </c>
      <c r="F46" s="60">
        <v>0</v>
      </c>
      <c r="G46" s="61">
        <f t="shared" si="4"/>
        <v>0</v>
      </c>
      <c r="H46" s="304"/>
      <c r="I46" s="354"/>
      <c r="J46" s="354"/>
      <c r="K46" s="354"/>
      <c r="L46" s="303"/>
      <c r="M46" s="303"/>
    </row>
    <row r="47" spans="1:13" ht="15" customHeight="1">
      <c r="A47" s="345" t="s">
        <v>103</v>
      </c>
      <c r="B47" s="326" t="s">
        <v>32</v>
      </c>
      <c r="C47" s="232"/>
      <c r="D47" s="38" t="s">
        <v>16</v>
      </c>
      <c r="E47" s="39">
        <f>SUM(E48:E51)</f>
        <v>458.1</v>
      </c>
      <c r="F47" s="39">
        <f>SUM(F48:F51)</f>
        <v>220.6</v>
      </c>
      <c r="G47" s="41">
        <f t="shared" si="4"/>
        <v>48.155424579786072</v>
      </c>
      <c r="H47" s="294" t="s">
        <v>113</v>
      </c>
      <c r="I47" s="352"/>
      <c r="J47" s="352"/>
      <c r="K47" s="349"/>
      <c r="L47" s="294"/>
      <c r="M47" s="294"/>
    </row>
    <row r="48" spans="1:13">
      <c r="A48" s="345"/>
      <c r="B48" s="346"/>
      <c r="C48" s="233"/>
      <c r="D48" s="59" t="s">
        <v>17</v>
      </c>
      <c r="E48" s="60">
        <v>0</v>
      </c>
      <c r="F48" s="60">
        <v>0</v>
      </c>
      <c r="G48" s="61">
        <f t="shared" si="4"/>
        <v>0</v>
      </c>
      <c r="H48" s="303"/>
      <c r="I48" s="353"/>
      <c r="J48" s="353"/>
      <c r="K48" s="350"/>
      <c r="L48" s="303"/>
      <c r="M48" s="303"/>
    </row>
    <row r="49" spans="1:13">
      <c r="A49" s="345"/>
      <c r="B49" s="346"/>
      <c r="C49" s="233"/>
      <c r="D49" s="59" t="s">
        <v>18</v>
      </c>
      <c r="E49" s="60">
        <v>458.1</v>
      </c>
      <c r="F49" s="60">
        <v>220.6</v>
      </c>
      <c r="G49" s="61">
        <f t="shared" si="4"/>
        <v>48.155424579786072</v>
      </c>
      <c r="H49" s="303"/>
      <c r="I49" s="353"/>
      <c r="J49" s="353"/>
      <c r="K49" s="350"/>
      <c r="L49" s="303"/>
      <c r="M49" s="303"/>
    </row>
    <row r="50" spans="1:13">
      <c r="A50" s="345"/>
      <c r="B50" s="346"/>
      <c r="C50" s="233"/>
      <c r="D50" s="59" t="s">
        <v>19</v>
      </c>
      <c r="E50" s="60">
        <v>0</v>
      </c>
      <c r="F50" s="60">
        <v>0</v>
      </c>
      <c r="G50" s="61">
        <f t="shared" si="4"/>
        <v>0</v>
      </c>
      <c r="H50" s="303"/>
      <c r="I50" s="353"/>
      <c r="J50" s="353"/>
      <c r="K50" s="350"/>
      <c r="L50" s="303"/>
      <c r="M50" s="303"/>
    </row>
    <row r="51" spans="1:13">
      <c r="A51" s="345"/>
      <c r="B51" s="347"/>
      <c r="C51" s="302"/>
      <c r="D51" s="59" t="s">
        <v>20</v>
      </c>
      <c r="E51" s="60">
        <v>0</v>
      </c>
      <c r="F51" s="60">
        <v>0</v>
      </c>
      <c r="G51" s="61">
        <f t="shared" si="4"/>
        <v>0</v>
      </c>
      <c r="H51" s="304"/>
      <c r="I51" s="354"/>
      <c r="J51" s="354"/>
      <c r="K51" s="351"/>
      <c r="L51" s="303"/>
      <c r="M51" s="303"/>
    </row>
    <row r="52" spans="1:13" ht="15" customHeight="1">
      <c r="A52" s="345" t="s">
        <v>104</v>
      </c>
      <c r="B52" s="326" t="s">
        <v>33</v>
      </c>
      <c r="C52" s="232"/>
      <c r="D52" s="38" t="s">
        <v>16</v>
      </c>
      <c r="E52" s="39">
        <f>SUM(E53:E56)</f>
        <v>1.9</v>
      </c>
      <c r="F52" s="39">
        <f>SUM(F53:F56)</f>
        <v>0</v>
      </c>
      <c r="G52" s="41">
        <f t="shared" si="4"/>
        <v>0</v>
      </c>
      <c r="H52" s="326" t="s">
        <v>33</v>
      </c>
      <c r="I52" s="291"/>
      <c r="J52" s="291"/>
      <c r="K52" s="291"/>
      <c r="L52" s="154"/>
      <c r="M52" s="294"/>
    </row>
    <row r="53" spans="1:13">
      <c r="A53" s="345"/>
      <c r="B53" s="346"/>
      <c r="C53" s="233"/>
      <c r="D53" s="59" t="s">
        <v>17</v>
      </c>
      <c r="E53" s="60">
        <v>0</v>
      </c>
      <c r="F53" s="60">
        <v>0</v>
      </c>
      <c r="G53" s="61">
        <f t="shared" si="4"/>
        <v>0</v>
      </c>
      <c r="H53" s="346"/>
      <c r="I53" s="292"/>
      <c r="J53" s="292"/>
      <c r="K53" s="292"/>
      <c r="L53" s="155"/>
      <c r="M53" s="303"/>
    </row>
    <row r="54" spans="1:13">
      <c r="A54" s="345"/>
      <c r="B54" s="346"/>
      <c r="C54" s="233"/>
      <c r="D54" s="59" t="s">
        <v>18</v>
      </c>
      <c r="E54" s="60">
        <v>1.9</v>
      </c>
      <c r="F54" s="60">
        <v>0</v>
      </c>
      <c r="G54" s="61">
        <f t="shared" si="4"/>
        <v>0</v>
      </c>
      <c r="H54" s="346"/>
      <c r="I54" s="292"/>
      <c r="J54" s="292"/>
      <c r="K54" s="292"/>
      <c r="L54" s="155"/>
      <c r="M54" s="303"/>
    </row>
    <row r="55" spans="1:13">
      <c r="A55" s="345"/>
      <c r="B55" s="346"/>
      <c r="C55" s="233"/>
      <c r="D55" s="59" t="s">
        <v>19</v>
      </c>
      <c r="E55" s="60">
        <v>0</v>
      </c>
      <c r="F55" s="60">
        <v>0</v>
      </c>
      <c r="G55" s="61">
        <f t="shared" si="4"/>
        <v>0</v>
      </c>
      <c r="H55" s="346"/>
      <c r="I55" s="292"/>
      <c r="J55" s="292"/>
      <c r="K55" s="292"/>
      <c r="L55" s="155"/>
      <c r="M55" s="303"/>
    </row>
    <row r="56" spans="1:13">
      <c r="A56" s="345"/>
      <c r="B56" s="347"/>
      <c r="C56" s="302"/>
      <c r="D56" s="59" t="s">
        <v>20</v>
      </c>
      <c r="E56" s="60">
        <v>0</v>
      </c>
      <c r="F56" s="60">
        <v>0</v>
      </c>
      <c r="G56" s="61">
        <f t="shared" si="4"/>
        <v>0</v>
      </c>
      <c r="H56" s="347"/>
      <c r="I56" s="293"/>
      <c r="J56" s="293"/>
      <c r="K56" s="293"/>
      <c r="L56" s="155"/>
      <c r="M56" s="303"/>
    </row>
    <row r="57" spans="1:13" ht="15" customHeight="1">
      <c r="A57" s="345" t="s">
        <v>105</v>
      </c>
      <c r="B57" s="326" t="s">
        <v>34</v>
      </c>
      <c r="C57" s="232"/>
      <c r="D57" s="38" t="s">
        <v>16</v>
      </c>
      <c r="E57" s="39">
        <f>SUM(E58:E61)</f>
        <v>32.700000000000003</v>
      </c>
      <c r="F57" s="39">
        <f>SUM(F58:F61)</f>
        <v>0</v>
      </c>
      <c r="G57" s="41">
        <f t="shared" si="4"/>
        <v>0</v>
      </c>
      <c r="H57" s="294" t="s">
        <v>114</v>
      </c>
      <c r="I57" s="291"/>
      <c r="J57" s="291"/>
      <c r="K57" s="291"/>
      <c r="L57" s="294"/>
      <c r="M57" s="294"/>
    </row>
    <row r="58" spans="1:13">
      <c r="A58" s="345"/>
      <c r="B58" s="346"/>
      <c r="C58" s="233"/>
      <c r="D58" s="59" t="s">
        <v>17</v>
      </c>
      <c r="E58" s="60">
        <v>32.700000000000003</v>
      </c>
      <c r="F58" s="60">
        <v>0</v>
      </c>
      <c r="G58" s="61">
        <f t="shared" si="4"/>
        <v>0</v>
      </c>
      <c r="H58" s="303"/>
      <c r="I58" s="292"/>
      <c r="J58" s="292"/>
      <c r="K58" s="292"/>
      <c r="L58" s="303"/>
      <c r="M58" s="303"/>
    </row>
    <row r="59" spans="1:13">
      <c r="A59" s="345"/>
      <c r="B59" s="346"/>
      <c r="C59" s="233"/>
      <c r="D59" s="59" t="s">
        <v>18</v>
      </c>
      <c r="E59" s="60">
        <v>0</v>
      </c>
      <c r="F59" s="60">
        <v>0</v>
      </c>
      <c r="G59" s="61">
        <f t="shared" si="4"/>
        <v>0</v>
      </c>
      <c r="H59" s="303"/>
      <c r="I59" s="292"/>
      <c r="J59" s="292"/>
      <c r="K59" s="292"/>
      <c r="L59" s="303"/>
      <c r="M59" s="303"/>
    </row>
    <row r="60" spans="1:13">
      <c r="A60" s="345"/>
      <c r="B60" s="346"/>
      <c r="C60" s="233"/>
      <c r="D60" s="59" t="s">
        <v>19</v>
      </c>
      <c r="E60" s="60">
        <v>0</v>
      </c>
      <c r="F60" s="60">
        <v>0</v>
      </c>
      <c r="G60" s="61">
        <f t="shared" si="4"/>
        <v>0</v>
      </c>
      <c r="H60" s="303"/>
      <c r="I60" s="292"/>
      <c r="J60" s="292"/>
      <c r="K60" s="292"/>
      <c r="L60" s="303"/>
      <c r="M60" s="303"/>
    </row>
    <row r="61" spans="1:13">
      <c r="A61" s="345"/>
      <c r="B61" s="347"/>
      <c r="C61" s="302"/>
      <c r="D61" s="59" t="s">
        <v>20</v>
      </c>
      <c r="E61" s="60">
        <v>0</v>
      </c>
      <c r="F61" s="60">
        <v>0</v>
      </c>
      <c r="G61" s="61">
        <f t="shared" si="4"/>
        <v>0</v>
      </c>
      <c r="H61" s="304"/>
      <c r="I61" s="293"/>
      <c r="J61" s="293"/>
      <c r="K61" s="293"/>
      <c r="L61" s="304"/>
      <c r="M61" s="304"/>
    </row>
    <row r="62" spans="1:13">
      <c r="A62" s="323" t="s">
        <v>96</v>
      </c>
      <c r="B62" s="326" t="s">
        <v>106</v>
      </c>
      <c r="C62" s="232"/>
      <c r="D62" s="38" t="s">
        <v>16</v>
      </c>
      <c r="E62" s="39">
        <f>SUM(E63:E66)</f>
        <v>138</v>
      </c>
      <c r="F62" s="39">
        <f>SUM(F63:F66)</f>
        <v>0</v>
      </c>
      <c r="G62" s="41">
        <f t="shared" ref="G62:G66" si="5">IF(F62&gt;0,(F62/E62)*100,0)</f>
        <v>0</v>
      </c>
      <c r="H62" s="294" t="s">
        <v>107</v>
      </c>
      <c r="I62" s="291"/>
      <c r="J62" s="291"/>
      <c r="K62" s="291"/>
      <c r="L62" s="294"/>
      <c r="M62" s="294"/>
    </row>
    <row r="63" spans="1:13">
      <c r="A63" s="368"/>
      <c r="B63" s="370"/>
      <c r="C63" s="370"/>
      <c r="D63" s="59" t="s">
        <v>17</v>
      </c>
      <c r="E63" s="60">
        <v>0</v>
      </c>
      <c r="F63" s="60">
        <v>0</v>
      </c>
      <c r="G63" s="61">
        <f t="shared" si="5"/>
        <v>0</v>
      </c>
      <c r="H63" s="372"/>
      <c r="I63" s="372"/>
      <c r="J63" s="372"/>
      <c r="K63" s="372"/>
      <c r="L63" s="372"/>
      <c r="M63" s="372"/>
    </row>
    <row r="64" spans="1:13">
      <c r="A64" s="368"/>
      <c r="B64" s="370"/>
      <c r="C64" s="370"/>
      <c r="D64" s="59" t="s">
        <v>18</v>
      </c>
      <c r="E64" s="60">
        <v>138</v>
      </c>
      <c r="F64" s="60">
        <v>0</v>
      </c>
      <c r="G64" s="61">
        <f t="shared" si="5"/>
        <v>0</v>
      </c>
      <c r="H64" s="372"/>
      <c r="I64" s="372"/>
      <c r="J64" s="372"/>
      <c r="K64" s="372"/>
      <c r="L64" s="372"/>
      <c r="M64" s="372"/>
    </row>
    <row r="65" spans="1:14">
      <c r="A65" s="368"/>
      <c r="B65" s="370"/>
      <c r="C65" s="370"/>
      <c r="D65" s="59" t="s">
        <v>19</v>
      </c>
      <c r="E65" s="60">
        <v>0</v>
      </c>
      <c r="F65" s="60">
        <v>0</v>
      </c>
      <c r="G65" s="61">
        <f t="shared" si="5"/>
        <v>0</v>
      </c>
      <c r="H65" s="372"/>
      <c r="I65" s="372"/>
      <c r="J65" s="372"/>
      <c r="K65" s="372"/>
      <c r="L65" s="372"/>
      <c r="M65" s="372"/>
    </row>
    <row r="66" spans="1:14">
      <c r="A66" s="369"/>
      <c r="B66" s="371"/>
      <c r="C66" s="371"/>
      <c r="D66" s="59" t="s">
        <v>20</v>
      </c>
      <c r="E66" s="60">
        <v>0</v>
      </c>
      <c r="F66" s="60">
        <v>0</v>
      </c>
      <c r="G66" s="61">
        <f t="shared" si="5"/>
        <v>0</v>
      </c>
      <c r="H66" s="373"/>
      <c r="I66" s="373"/>
      <c r="J66" s="373"/>
      <c r="K66" s="373"/>
      <c r="L66" s="373"/>
      <c r="M66" s="373"/>
    </row>
    <row r="67" spans="1:14" ht="15" customHeight="1">
      <c r="A67" s="345" t="s">
        <v>97</v>
      </c>
      <c r="B67" s="326" t="s">
        <v>64</v>
      </c>
      <c r="C67" s="232"/>
      <c r="D67" s="38" t="s">
        <v>16</v>
      </c>
      <c r="E67" s="39">
        <f>SUM(E68:E71)</f>
        <v>15671.58</v>
      </c>
      <c r="F67" s="39">
        <f>SUM(F68:F71)</f>
        <v>5377.66</v>
      </c>
      <c r="G67" s="41">
        <f t="shared" si="4"/>
        <v>34.314727679021516</v>
      </c>
      <c r="H67" s="294" t="s">
        <v>115</v>
      </c>
      <c r="I67" s="291"/>
      <c r="J67" s="291"/>
      <c r="K67" s="291"/>
      <c r="L67" s="348"/>
      <c r="M67" s="348"/>
    </row>
    <row r="68" spans="1:14">
      <c r="A68" s="345"/>
      <c r="B68" s="346"/>
      <c r="C68" s="233"/>
      <c r="D68" s="59" t="s">
        <v>17</v>
      </c>
      <c r="E68" s="60">
        <v>0</v>
      </c>
      <c r="F68" s="60">
        <v>0</v>
      </c>
      <c r="G68" s="61">
        <f t="shared" si="4"/>
        <v>0</v>
      </c>
      <c r="H68" s="303"/>
      <c r="I68" s="292"/>
      <c r="J68" s="292"/>
      <c r="K68" s="292"/>
      <c r="L68" s="348"/>
      <c r="M68" s="348"/>
    </row>
    <row r="69" spans="1:14">
      <c r="A69" s="345"/>
      <c r="B69" s="346"/>
      <c r="C69" s="233"/>
      <c r="D69" s="59" t="s">
        <v>18</v>
      </c>
      <c r="E69" s="60">
        <v>0</v>
      </c>
      <c r="F69" s="60">
        <v>0</v>
      </c>
      <c r="G69" s="61">
        <f t="shared" si="4"/>
        <v>0</v>
      </c>
      <c r="H69" s="303"/>
      <c r="I69" s="292"/>
      <c r="J69" s="292"/>
      <c r="K69" s="292"/>
      <c r="L69" s="348"/>
      <c r="M69" s="348"/>
    </row>
    <row r="70" spans="1:14">
      <c r="A70" s="345"/>
      <c r="B70" s="346"/>
      <c r="C70" s="233"/>
      <c r="D70" s="59" t="s">
        <v>19</v>
      </c>
      <c r="E70" s="60">
        <v>15671.58</v>
      </c>
      <c r="F70" s="60">
        <v>5377.66</v>
      </c>
      <c r="G70" s="61">
        <f t="shared" si="4"/>
        <v>34.314727679021516</v>
      </c>
      <c r="H70" s="303"/>
      <c r="I70" s="292"/>
      <c r="J70" s="292"/>
      <c r="K70" s="292"/>
      <c r="L70" s="348"/>
      <c r="M70" s="348"/>
    </row>
    <row r="71" spans="1:14">
      <c r="A71" s="345"/>
      <c r="B71" s="347"/>
      <c r="C71" s="302"/>
      <c r="D71" s="59" t="s">
        <v>20</v>
      </c>
      <c r="E71" s="60">
        <v>0</v>
      </c>
      <c r="F71" s="60">
        <v>0</v>
      </c>
      <c r="G71" s="61">
        <f t="shared" si="4"/>
        <v>0</v>
      </c>
      <c r="H71" s="304"/>
      <c r="I71" s="293"/>
      <c r="J71" s="293"/>
      <c r="K71" s="293"/>
      <c r="L71" s="348"/>
      <c r="M71" s="348"/>
    </row>
    <row r="72" spans="1:14" ht="14.45" customHeight="1">
      <c r="A72" s="297" t="s">
        <v>35</v>
      </c>
      <c r="B72" s="336" t="s">
        <v>36</v>
      </c>
      <c r="C72" s="232"/>
      <c r="D72" s="42" t="s">
        <v>16</v>
      </c>
      <c r="E72" s="43">
        <f t="shared" ref="E72:F75" si="6">E82+E87+E92</f>
        <v>8413.0400000000009</v>
      </c>
      <c r="F72" s="43">
        <f t="shared" si="6"/>
        <v>4039.76</v>
      </c>
      <c r="G72" s="43">
        <f t="shared" ref="G72" si="7">G82+G87</f>
        <v>23.076923076923077</v>
      </c>
      <c r="H72" s="294"/>
      <c r="I72" s="291"/>
      <c r="J72" s="291"/>
      <c r="K72" s="320"/>
      <c r="L72" s="154" t="s">
        <v>116</v>
      </c>
      <c r="M72" s="294"/>
      <c r="N72" s="26">
        <v>201</v>
      </c>
    </row>
    <row r="73" spans="1:14">
      <c r="A73" s="298"/>
      <c r="B73" s="344"/>
      <c r="C73" s="233"/>
      <c r="D73" s="42" t="s">
        <v>17</v>
      </c>
      <c r="E73" s="43">
        <f t="shared" si="6"/>
        <v>0</v>
      </c>
      <c r="F73" s="43">
        <f t="shared" si="6"/>
        <v>0</v>
      </c>
      <c r="G73" s="43">
        <f t="shared" ref="G73:G76" si="8">G83+G88</f>
        <v>0</v>
      </c>
      <c r="H73" s="303"/>
      <c r="I73" s="292"/>
      <c r="J73" s="292"/>
      <c r="K73" s="321"/>
      <c r="L73" s="155"/>
      <c r="M73" s="303"/>
    </row>
    <row r="74" spans="1:14">
      <c r="A74" s="298"/>
      <c r="B74" s="344"/>
      <c r="C74" s="233"/>
      <c r="D74" s="42" t="s">
        <v>18</v>
      </c>
      <c r="E74" s="43">
        <f t="shared" si="6"/>
        <v>0</v>
      </c>
      <c r="F74" s="43">
        <f t="shared" si="6"/>
        <v>0</v>
      </c>
      <c r="G74" s="43">
        <f t="shared" si="8"/>
        <v>0</v>
      </c>
      <c r="H74" s="303"/>
      <c r="I74" s="292"/>
      <c r="J74" s="292"/>
      <c r="K74" s="321"/>
      <c r="L74" s="155"/>
      <c r="M74" s="303"/>
    </row>
    <row r="75" spans="1:14">
      <c r="A75" s="298"/>
      <c r="B75" s="344"/>
      <c r="C75" s="233"/>
      <c r="D75" s="42" t="s">
        <v>19</v>
      </c>
      <c r="E75" s="43">
        <f t="shared" si="6"/>
        <v>8413.0400000000009</v>
      </c>
      <c r="F75" s="43">
        <f t="shared" si="6"/>
        <v>4039.76</v>
      </c>
      <c r="G75" s="43">
        <f t="shared" si="8"/>
        <v>23.076923076923077</v>
      </c>
      <c r="H75" s="303"/>
      <c r="I75" s="292"/>
      <c r="J75" s="292"/>
      <c r="K75" s="321"/>
      <c r="L75" s="155"/>
      <c r="M75" s="303"/>
    </row>
    <row r="76" spans="1:14" ht="12" customHeight="1">
      <c r="A76" s="298"/>
      <c r="B76" s="344"/>
      <c r="C76" s="233"/>
      <c r="D76" s="62" t="s">
        <v>20</v>
      </c>
      <c r="E76" s="43">
        <f>E81+E101+E96</f>
        <v>0</v>
      </c>
      <c r="F76" s="43">
        <f t="shared" ref="F76" si="9">F81+F101+F96</f>
        <v>0</v>
      </c>
      <c r="G76" s="43">
        <f t="shared" si="8"/>
        <v>0</v>
      </c>
      <c r="H76" s="304"/>
      <c r="I76" s="293"/>
      <c r="J76" s="293"/>
      <c r="K76" s="322"/>
      <c r="L76" s="155"/>
      <c r="M76" s="303"/>
    </row>
    <row r="77" spans="1:14" ht="15" customHeight="1">
      <c r="A77" s="297" t="s">
        <v>37</v>
      </c>
      <c r="B77" s="326" t="s">
        <v>75</v>
      </c>
      <c r="C77" s="232"/>
      <c r="D77" s="38" t="s">
        <v>16</v>
      </c>
      <c r="E77" s="39">
        <f>SUM(E78:E81)</f>
        <v>8413.0400000000009</v>
      </c>
      <c r="F77" s="39">
        <f>SUM(F78:F81)</f>
        <v>4039.76</v>
      </c>
      <c r="G77" s="41">
        <f t="shared" ref="G77:G135" si="10">IF(F77&gt;0,(F77/E77)*100,0)</f>
        <v>48.017838973783554</v>
      </c>
      <c r="H77" s="294"/>
      <c r="I77" s="291"/>
      <c r="J77" s="291"/>
      <c r="K77" s="320"/>
      <c r="L77" s="294"/>
      <c r="M77" s="294"/>
    </row>
    <row r="78" spans="1:14" ht="12.6" customHeight="1">
      <c r="A78" s="298"/>
      <c r="B78" s="327"/>
      <c r="C78" s="233"/>
      <c r="D78" s="59" t="s">
        <v>17</v>
      </c>
      <c r="E78" s="60">
        <f t="shared" ref="E78:F80" si="11">E83+E88+E93</f>
        <v>0</v>
      </c>
      <c r="F78" s="60">
        <f t="shared" si="11"/>
        <v>0</v>
      </c>
      <c r="G78" s="61">
        <f t="shared" si="10"/>
        <v>0</v>
      </c>
      <c r="H78" s="303"/>
      <c r="I78" s="292"/>
      <c r="J78" s="292"/>
      <c r="K78" s="321"/>
      <c r="L78" s="303"/>
      <c r="M78" s="303"/>
    </row>
    <row r="79" spans="1:14">
      <c r="A79" s="298"/>
      <c r="B79" s="327"/>
      <c r="C79" s="233"/>
      <c r="D79" s="59" t="s">
        <v>18</v>
      </c>
      <c r="E79" s="60">
        <f t="shared" si="11"/>
        <v>0</v>
      </c>
      <c r="F79" s="60">
        <f t="shared" si="11"/>
        <v>0</v>
      </c>
      <c r="G79" s="61">
        <f t="shared" si="10"/>
        <v>0</v>
      </c>
      <c r="H79" s="303"/>
      <c r="I79" s="292"/>
      <c r="J79" s="292"/>
      <c r="K79" s="321"/>
      <c r="L79" s="303"/>
      <c r="M79" s="303"/>
    </row>
    <row r="80" spans="1:14" ht="13.9" customHeight="1">
      <c r="A80" s="298"/>
      <c r="B80" s="327"/>
      <c r="C80" s="233"/>
      <c r="D80" s="59" t="s">
        <v>19</v>
      </c>
      <c r="E80" s="60">
        <f t="shared" si="11"/>
        <v>8413.0400000000009</v>
      </c>
      <c r="F80" s="60">
        <f t="shared" si="11"/>
        <v>4039.76</v>
      </c>
      <c r="G80" s="61">
        <f t="shared" si="10"/>
        <v>48.017838973783554</v>
      </c>
      <c r="H80" s="303"/>
      <c r="I80" s="292"/>
      <c r="J80" s="292"/>
      <c r="K80" s="321"/>
      <c r="L80" s="303"/>
      <c r="M80" s="303"/>
    </row>
    <row r="81" spans="1:14" ht="14.45" customHeight="1">
      <c r="A81" s="299"/>
      <c r="B81" s="328"/>
      <c r="C81" s="302"/>
      <c r="D81" s="59" t="s">
        <v>20</v>
      </c>
      <c r="E81" s="60">
        <f t="shared" ref="E81:F81" si="12">E86+E91</f>
        <v>0</v>
      </c>
      <c r="F81" s="60">
        <f t="shared" si="12"/>
        <v>0</v>
      </c>
      <c r="G81" s="61">
        <f t="shared" si="10"/>
        <v>0</v>
      </c>
      <c r="H81" s="304"/>
      <c r="I81" s="293"/>
      <c r="J81" s="293"/>
      <c r="K81" s="322"/>
      <c r="L81" s="304"/>
      <c r="M81" s="304"/>
    </row>
    <row r="82" spans="1:14" ht="15" customHeight="1">
      <c r="A82" s="297" t="s">
        <v>38</v>
      </c>
      <c r="B82" s="220" t="s">
        <v>39</v>
      </c>
      <c r="C82" s="232"/>
      <c r="D82" s="38" t="s">
        <v>16</v>
      </c>
      <c r="E82" s="39">
        <f>SUM(E83:E86)</f>
        <v>130</v>
      </c>
      <c r="F82" s="39">
        <f>SUM(F83:F86)</f>
        <v>30</v>
      </c>
      <c r="G82" s="41">
        <f t="shared" si="10"/>
        <v>23.076923076923077</v>
      </c>
      <c r="H82" s="294" t="s">
        <v>40</v>
      </c>
      <c r="I82" s="291"/>
      <c r="J82" s="291"/>
      <c r="K82" s="291"/>
      <c r="L82" s="294"/>
      <c r="M82" s="294"/>
      <c r="N82" s="26">
        <v>21200</v>
      </c>
    </row>
    <row r="83" spans="1:14">
      <c r="A83" s="298"/>
      <c r="B83" s="342"/>
      <c r="C83" s="233"/>
      <c r="D83" s="59" t="s">
        <v>17</v>
      </c>
      <c r="E83" s="60">
        <v>0</v>
      </c>
      <c r="F83" s="60">
        <v>0</v>
      </c>
      <c r="G83" s="61">
        <f t="shared" si="10"/>
        <v>0</v>
      </c>
      <c r="H83" s="303"/>
      <c r="I83" s="292"/>
      <c r="J83" s="292"/>
      <c r="K83" s="292"/>
      <c r="L83" s="303"/>
      <c r="M83" s="303"/>
    </row>
    <row r="84" spans="1:14">
      <c r="A84" s="298"/>
      <c r="B84" s="342"/>
      <c r="C84" s="233"/>
      <c r="D84" s="59" t="s">
        <v>18</v>
      </c>
      <c r="E84" s="60">
        <v>0</v>
      </c>
      <c r="F84" s="60">
        <v>0</v>
      </c>
      <c r="G84" s="61">
        <f t="shared" si="10"/>
        <v>0</v>
      </c>
      <c r="H84" s="303"/>
      <c r="I84" s="292"/>
      <c r="J84" s="292"/>
      <c r="K84" s="292"/>
      <c r="L84" s="303"/>
      <c r="M84" s="303"/>
    </row>
    <row r="85" spans="1:14">
      <c r="A85" s="298"/>
      <c r="B85" s="342"/>
      <c r="C85" s="233"/>
      <c r="D85" s="59" t="s">
        <v>19</v>
      </c>
      <c r="E85" s="60">
        <v>130</v>
      </c>
      <c r="F85" s="60">
        <v>30</v>
      </c>
      <c r="G85" s="61">
        <f t="shared" si="10"/>
        <v>23.076923076923077</v>
      </c>
      <c r="H85" s="303"/>
      <c r="I85" s="292"/>
      <c r="J85" s="292"/>
      <c r="K85" s="292"/>
      <c r="L85" s="303"/>
      <c r="M85" s="303"/>
    </row>
    <row r="86" spans="1:14">
      <c r="A86" s="299"/>
      <c r="B86" s="343"/>
      <c r="C86" s="302"/>
      <c r="D86" s="59" t="s">
        <v>20</v>
      </c>
      <c r="E86" s="60">
        <v>0</v>
      </c>
      <c r="F86" s="60">
        <v>0</v>
      </c>
      <c r="G86" s="61">
        <f t="shared" si="10"/>
        <v>0</v>
      </c>
      <c r="H86" s="304"/>
      <c r="I86" s="293"/>
      <c r="J86" s="293"/>
      <c r="K86" s="293"/>
      <c r="L86" s="304"/>
      <c r="M86" s="304"/>
    </row>
    <row r="87" spans="1:14" ht="15" customHeight="1">
      <c r="A87" s="297" t="s">
        <v>41</v>
      </c>
      <c r="B87" s="220" t="s">
        <v>70</v>
      </c>
      <c r="C87" s="232"/>
      <c r="D87" s="38" t="s">
        <v>16</v>
      </c>
      <c r="E87" s="39">
        <f>SUM(E88:E91)</f>
        <v>0</v>
      </c>
      <c r="F87" s="39">
        <f>SUM(F88:F91)</f>
        <v>0</v>
      </c>
      <c r="G87" s="41">
        <f t="shared" si="10"/>
        <v>0</v>
      </c>
      <c r="H87" s="294" t="s">
        <v>42</v>
      </c>
      <c r="I87" s="291"/>
      <c r="J87" s="291"/>
      <c r="K87" s="320"/>
      <c r="L87" s="294"/>
      <c r="M87" s="294"/>
      <c r="N87" s="26">
        <v>21210</v>
      </c>
    </row>
    <row r="88" spans="1:14">
      <c r="A88" s="298"/>
      <c r="B88" s="342"/>
      <c r="C88" s="233"/>
      <c r="D88" s="59" t="s">
        <v>17</v>
      </c>
      <c r="E88" s="60">
        <v>0</v>
      </c>
      <c r="F88" s="60">
        <v>0</v>
      </c>
      <c r="G88" s="61">
        <f t="shared" si="10"/>
        <v>0</v>
      </c>
      <c r="H88" s="303"/>
      <c r="I88" s="292"/>
      <c r="J88" s="292"/>
      <c r="K88" s="321"/>
      <c r="L88" s="303"/>
      <c r="M88" s="303"/>
    </row>
    <row r="89" spans="1:14">
      <c r="A89" s="298"/>
      <c r="B89" s="342"/>
      <c r="C89" s="233"/>
      <c r="D89" s="59" t="s">
        <v>18</v>
      </c>
      <c r="E89" s="60">
        <v>0</v>
      </c>
      <c r="F89" s="60">
        <v>0</v>
      </c>
      <c r="G89" s="61">
        <f t="shared" si="10"/>
        <v>0</v>
      </c>
      <c r="H89" s="303"/>
      <c r="I89" s="292"/>
      <c r="J89" s="292"/>
      <c r="K89" s="321"/>
      <c r="L89" s="303"/>
      <c r="M89" s="303"/>
    </row>
    <row r="90" spans="1:14">
      <c r="A90" s="298"/>
      <c r="B90" s="342"/>
      <c r="C90" s="233"/>
      <c r="D90" s="59" t="s">
        <v>19</v>
      </c>
      <c r="E90" s="60">
        <v>0</v>
      </c>
      <c r="F90" s="60">
        <v>0</v>
      </c>
      <c r="G90" s="61">
        <f t="shared" si="10"/>
        <v>0</v>
      </c>
      <c r="H90" s="303"/>
      <c r="I90" s="292"/>
      <c r="J90" s="292"/>
      <c r="K90" s="321"/>
      <c r="L90" s="303"/>
      <c r="M90" s="303"/>
    </row>
    <row r="91" spans="1:14">
      <c r="A91" s="299"/>
      <c r="B91" s="343"/>
      <c r="C91" s="302"/>
      <c r="D91" s="59" t="s">
        <v>20</v>
      </c>
      <c r="E91" s="60">
        <v>0</v>
      </c>
      <c r="F91" s="60">
        <v>0</v>
      </c>
      <c r="G91" s="61">
        <f t="shared" si="10"/>
        <v>0</v>
      </c>
      <c r="H91" s="304"/>
      <c r="I91" s="293"/>
      <c r="J91" s="293"/>
      <c r="K91" s="322"/>
      <c r="L91" s="304"/>
      <c r="M91" s="304"/>
    </row>
    <row r="92" spans="1:14" ht="15" customHeight="1">
      <c r="A92" s="323" t="s">
        <v>117</v>
      </c>
      <c r="B92" s="326" t="s">
        <v>118</v>
      </c>
      <c r="C92" s="339"/>
      <c r="D92" s="38" t="s">
        <v>16</v>
      </c>
      <c r="E92" s="39">
        <f>SUM(E93:E96)</f>
        <v>8283.0400000000009</v>
      </c>
      <c r="F92" s="39">
        <f>SUM(F93:F96)</f>
        <v>4009.76</v>
      </c>
      <c r="G92" s="41">
        <f t="shared" ref="G92:G96" si="13">IF(F92&gt;0,(F92/E92)*100,0)</f>
        <v>48.409279684753422</v>
      </c>
      <c r="H92" s="294"/>
      <c r="I92" s="291"/>
      <c r="J92" s="291"/>
      <c r="K92" s="291"/>
      <c r="L92" s="294"/>
      <c r="M92" s="294"/>
    </row>
    <row r="93" spans="1:14">
      <c r="A93" s="324"/>
      <c r="B93" s="327"/>
      <c r="C93" s="340"/>
      <c r="D93" s="59" t="s">
        <v>17</v>
      </c>
      <c r="E93" s="60">
        <v>0</v>
      </c>
      <c r="F93" s="60">
        <v>0</v>
      </c>
      <c r="G93" s="61">
        <f t="shared" si="13"/>
        <v>0</v>
      </c>
      <c r="H93" s="303"/>
      <c r="I93" s="292"/>
      <c r="J93" s="292"/>
      <c r="K93" s="292"/>
      <c r="L93" s="303"/>
      <c r="M93" s="303"/>
    </row>
    <row r="94" spans="1:14">
      <c r="A94" s="324"/>
      <c r="B94" s="327"/>
      <c r="C94" s="340"/>
      <c r="D94" s="59" t="s">
        <v>18</v>
      </c>
      <c r="E94" s="60">
        <v>0</v>
      </c>
      <c r="F94" s="60">
        <v>0</v>
      </c>
      <c r="G94" s="61">
        <f t="shared" si="13"/>
        <v>0</v>
      </c>
      <c r="H94" s="303"/>
      <c r="I94" s="292"/>
      <c r="J94" s="292"/>
      <c r="K94" s="292"/>
      <c r="L94" s="303"/>
      <c r="M94" s="303"/>
    </row>
    <row r="95" spans="1:14">
      <c r="A95" s="324"/>
      <c r="B95" s="327"/>
      <c r="C95" s="340"/>
      <c r="D95" s="59" t="s">
        <v>19</v>
      </c>
      <c r="E95" s="60">
        <v>8283.0400000000009</v>
      </c>
      <c r="F95" s="60">
        <v>4009.76</v>
      </c>
      <c r="G95" s="61">
        <f t="shared" si="13"/>
        <v>48.409279684753422</v>
      </c>
      <c r="H95" s="303"/>
      <c r="I95" s="292"/>
      <c r="J95" s="292"/>
      <c r="K95" s="292"/>
      <c r="L95" s="303"/>
      <c r="M95" s="303"/>
    </row>
    <row r="96" spans="1:14" ht="17.25" customHeight="1">
      <c r="A96" s="325"/>
      <c r="B96" s="328"/>
      <c r="C96" s="341"/>
      <c r="D96" s="59" t="s">
        <v>20</v>
      </c>
      <c r="E96" s="60">
        <v>0</v>
      </c>
      <c r="F96" s="60">
        <v>0</v>
      </c>
      <c r="G96" s="61">
        <f t="shared" si="13"/>
        <v>0</v>
      </c>
      <c r="H96" s="304"/>
      <c r="I96" s="293"/>
      <c r="J96" s="293"/>
      <c r="K96" s="293"/>
      <c r="L96" s="304"/>
      <c r="M96" s="304"/>
    </row>
    <row r="97" spans="1:14" ht="15" hidden="1" customHeight="1">
      <c r="A97" s="323" t="s">
        <v>43</v>
      </c>
      <c r="B97" s="227" t="s">
        <v>45</v>
      </c>
      <c r="C97" s="339"/>
      <c r="D97" s="38" t="s">
        <v>16</v>
      </c>
      <c r="E97" s="39">
        <f>SUM(E98:E101)</f>
        <v>0</v>
      </c>
      <c r="F97" s="39">
        <f>SUM(F98:F101)</f>
        <v>0</v>
      </c>
      <c r="G97" s="41">
        <f t="shared" si="10"/>
        <v>0</v>
      </c>
      <c r="H97" s="294"/>
      <c r="I97" s="291"/>
      <c r="J97" s="291"/>
      <c r="K97" s="291"/>
      <c r="L97" s="294"/>
      <c r="M97" s="31"/>
    </row>
    <row r="98" spans="1:14" ht="15" hidden="1" customHeight="1">
      <c r="A98" s="324"/>
      <c r="B98" s="228"/>
      <c r="C98" s="340"/>
      <c r="D98" s="59" t="s">
        <v>17</v>
      </c>
      <c r="E98" s="60">
        <f t="shared" ref="E98:F101" si="14">E103</f>
        <v>0</v>
      </c>
      <c r="F98" s="60">
        <f t="shared" si="14"/>
        <v>0</v>
      </c>
      <c r="G98" s="61">
        <f t="shared" si="10"/>
        <v>0</v>
      </c>
      <c r="H98" s="303"/>
      <c r="I98" s="292"/>
      <c r="J98" s="292"/>
      <c r="K98" s="292"/>
      <c r="L98" s="303"/>
      <c r="M98" s="36"/>
    </row>
    <row r="99" spans="1:14" ht="15" hidden="1" customHeight="1">
      <c r="A99" s="324"/>
      <c r="B99" s="228"/>
      <c r="C99" s="340"/>
      <c r="D99" s="59" t="s">
        <v>18</v>
      </c>
      <c r="E99" s="60">
        <f t="shared" si="14"/>
        <v>0</v>
      </c>
      <c r="F99" s="60">
        <f t="shared" si="14"/>
        <v>0</v>
      </c>
      <c r="G99" s="61">
        <f t="shared" si="10"/>
        <v>0</v>
      </c>
      <c r="H99" s="303"/>
      <c r="I99" s="292"/>
      <c r="J99" s="292"/>
      <c r="K99" s="292"/>
      <c r="L99" s="303"/>
      <c r="M99" s="36"/>
    </row>
    <row r="100" spans="1:14" ht="15" hidden="1" customHeight="1">
      <c r="A100" s="324"/>
      <c r="B100" s="228"/>
      <c r="C100" s="340"/>
      <c r="D100" s="59" t="s">
        <v>19</v>
      </c>
      <c r="E100" s="60">
        <f t="shared" si="14"/>
        <v>0</v>
      </c>
      <c r="F100" s="60">
        <f t="shared" si="14"/>
        <v>0</v>
      </c>
      <c r="G100" s="61">
        <f t="shared" si="10"/>
        <v>0</v>
      </c>
      <c r="H100" s="303"/>
      <c r="I100" s="292"/>
      <c r="J100" s="292"/>
      <c r="K100" s="292"/>
      <c r="L100" s="303"/>
      <c r="M100" s="36"/>
    </row>
    <row r="101" spans="1:14" ht="15" hidden="1" customHeight="1">
      <c r="A101" s="325"/>
      <c r="B101" s="229"/>
      <c r="C101" s="341"/>
      <c r="D101" s="59" t="s">
        <v>20</v>
      </c>
      <c r="E101" s="60">
        <f t="shared" si="14"/>
        <v>0</v>
      </c>
      <c r="F101" s="60">
        <f t="shared" si="14"/>
        <v>0</v>
      </c>
      <c r="G101" s="61">
        <f t="shared" si="10"/>
        <v>0</v>
      </c>
      <c r="H101" s="304"/>
      <c r="I101" s="293"/>
      <c r="J101" s="293"/>
      <c r="K101" s="293"/>
      <c r="L101" s="304"/>
      <c r="M101" s="37"/>
    </row>
    <row r="102" spans="1:14" ht="15" hidden="1" customHeight="1">
      <c r="A102" s="323" t="s">
        <v>44</v>
      </c>
      <c r="B102" s="336" t="s">
        <v>66</v>
      </c>
      <c r="C102" s="339"/>
      <c r="D102" s="38" t="s">
        <v>16</v>
      </c>
      <c r="E102" s="39">
        <f>SUM(E103:E106)</f>
        <v>0</v>
      </c>
      <c r="F102" s="39">
        <f>SUM(F103:F106)</f>
        <v>0</v>
      </c>
      <c r="G102" s="63">
        <f t="shared" si="10"/>
        <v>0</v>
      </c>
      <c r="H102" s="294" t="s">
        <v>46</v>
      </c>
      <c r="I102" s="291"/>
      <c r="J102" s="291"/>
      <c r="K102" s="291"/>
      <c r="L102" s="294"/>
      <c r="M102" s="36"/>
    </row>
    <row r="103" spans="1:14" ht="15" hidden="1" customHeight="1">
      <c r="A103" s="324"/>
      <c r="B103" s="337"/>
      <c r="C103" s="340"/>
      <c r="D103" s="59" t="s">
        <v>17</v>
      </c>
      <c r="E103" s="60">
        <v>0</v>
      </c>
      <c r="F103" s="60">
        <v>0</v>
      </c>
      <c r="G103" s="61">
        <f t="shared" si="10"/>
        <v>0</v>
      </c>
      <c r="H103" s="303"/>
      <c r="I103" s="292"/>
      <c r="J103" s="292"/>
      <c r="K103" s="292"/>
      <c r="L103" s="303"/>
      <c r="M103" s="36"/>
    </row>
    <row r="104" spans="1:14" ht="15" hidden="1" customHeight="1">
      <c r="A104" s="324"/>
      <c r="B104" s="337"/>
      <c r="C104" s="340"/>
      <c r="D104" s="59" t="s">
        <v>18</v>
      </c>
      <c r="E104" s="60">
        <v>0</v>
      </c>
      <c r="F104" s="60">
        <v>0</v>
      </c>
      <c r="G104" s="61">
        <f t="shared" si="10"/>
        <v>0</v>
      </c>
      <c r="H104" s="303"/>
      <c r="I104" s="292"/>
      <c r="J104" s="292"/>
      <c r="K104" s="292"/>
      <c r="L104" s="303"/>
      <c r="M104" s="36"/>
    </row>
    <row r="105" spans="1:14" ht="15" hidden="1" customHeight="1">
      <c r="A105" s="324"/>
      <c r="B105" s="337"/>
      <c r="C105" s="340"/>
      <c r="D105" s="59" t="s">
        <v>19</v>
      </c>
      <c r="E105" s="60">
        <v>0</v>
      </c>
      <c r="F105" s="60">
        <v>0</v>
      </c>
      <c r="G105" s="61">
        <f t="shared" si="10"/>
        <v>0</v>
      </c>
      <c r="H105" s="303"/>
      <c r="I105" s="292"/>
      <c r="J105" s="292"/>
      <c r="K105" s="292"/>
      <c r="L105" s="303"/>
      <c r="M105" s="36"/>
    </row>
    <row r="106" spans="1:14" ht="15" hidden="1" customHeight="1">
      <c r="A106" s="325"/>
      <c r="B106" s="338"/>
      <c r="C106" s="341"/>
      <c r="D106" s="59" t="s">
        <v>20</v>
      </c>
      <c r="E106" s="60">
        <v>0</v>
      </c>
      <c r="F106" s="60">
        <v>0</v>
      </c>
      <c r="G106" s="61">
        <f t="shared" si="10"/>
        <v>0</v>
      </c>
      <c r="H106" s="304"/>
      <c r="I106" s="293"/>
      <c r="J106" s="293"/>
      <c r="K106" s="293"/>
      <c r="L106" s="304"/>
      <c r="M106" s="36"/>
    </row>
    <row r="107" spans="1:14" s="2" customFormat="1" ht="15" customHeight="1">
      <c r="A107" s="333">
        <v>3</v>
      </c>
      <c r="B107" s="336" t="s">
        <v>66</v>
      </c>
      <c r="C107" s="339"/>
      <c r="D107" s="42" t="s">
        <v>16</v>
      </c>
      <c r="E107" s="43">
        <f>SUM(E108:E111)</f>
        <v>24939.48</v>
      </c>
      <c r="F107" s="43">
        <f>SUM(F108:F111)</f>
        <v>11001.79</v>
      </c>
      <c r="G107" s="44">
        <f t="shared" si="10"/>
        <v>44.113951052708401</v>
      </c>
      <c r="H107" s="154"/>
      <c r="I107" s="164"/>
      <c r="J107" s="164"/>
      <c r="K107" s="164"/>
      <c r="L107" s="154" t="s">
        <v>65</v>
      </c>
      <c r="M107" s="154"/>
      <c r="N107" s="2">
        <v>301</v>
      </c>
    </row>
    <row r="108" spans="1:14" s="2" customFormat="1">
      <c r="A108" s="334"/>
      <c r="B108" s="337"/>
      <c r="C108" s="340"/>
      <c r="D108" s="42" t="s">
        <v>17</v>
      </c>
      <c r="E108" s="43">
        <f t="shared" ref="E108:F111" si="15">E113+E123+E133</f>
        <v>0</v>
      </c>
      <c r="F108" s="43">
        <f t="shared" si="15"/>
        <v>0</v>
      </c>
      <c r="G108" s="44">
        <f t="shared" si="10"/>
        <v>0</v>
      </c>
      <c r="H108" s="155"/>
      <c r="I108" s="165"/>
      <c r="J108" s="165"/>
      <c r="K108" s="165"/>
      <c r="L108" s="155"/>
      <c r="M108" s="155"/>
    </row>
    <row r="109" spans="1:14" s="2" customFormat="1" ht="17.45" customHeight="1">
      <c r="A109" s="334"/>
      <c r="B109" s="337"/>
      <c r="C109" s="340"/>
      <c r="D109" s="42" t="s">
        <v>18</v>
      </c>
      <c r="E109" s="43">
        <f t="shared" si="15"/>
        <v>0</v>
      </c>
      <c r="F109" s="43">
        <f t="shared" si="15"/>
        <v>0</v>
      </c>
      <c r="G109" s="44">
        <f t="shared" si="10"/>
        <v>0</v>
      </c>
      <c r="H109" s="155"/>
      <c r="I109" s="165"/>
      <c r="J109" s="165"/>
      <c r="K109" s="165"/>
      <c r="L109" s="155"/>
      <c r="M109" s="155"/>
    </row>
    <row r="110" spans="1:14" s="2" customFormat="1" ht="18" customHeight="1">
      <c r="A110" s="334"/>
      <c r="B110" s="337"/>
      <c r="C110" s="340"/>
      <c r="D110" s="42" t="s">
        <v>19</v>
      </c>
      <c r="E110" s="43">
        <f>E115+E125+E135</f>
        <v>24939.48</v>
      </c>
      <c r="F110" s="43">
        <f>F115+F125+F135</f>
        <v>11001.79</v>
      </c>
      <c r="G110" s="44">
        <f t="shared" si="10"/>
        <v>44.113951052708401</v>
      </c>
      <c r="H110" s="155"/>
      <c r="I110" s="165"/>
      <c r="J110" s="165"/>
      <c r="K110" s="165"/>
      <c r="L110" s="155"/>
      <c r="M110" s="155"/>
    </row>
    <row r="111" spans="1:14" s="2" customFormat="1" ht="17.45" customHeight="1">
      <c r="A111" s="335"/>
      <c r="B111" s="338"/>
      <c r="C111" s="341"/>
      <c r="D111" s="42" t="s">
        <v>20</v>
      </c>
      <c r="E111" s="43">
        <f t="shared" si="15"/>
        <v>0</v>
      </c>
      <c r="F111" s="43">
        <f t="shared" si="15"/>
        <v>0</v>
      </c>
      <c r="G111" s="44">
        <f t="shared" si="10"/>
        <v>0</v>
      </c>
      <c r="H111" s="161"/>
      <c r="I111" s="166"/>
      <c r="J111" s="166"/>
      <c r="K111" s="166"/>
      <c r="L111" s="161"/>
      <c r="M111" s="161"/>
    </row>
    <row r="112" spans="1:14" ht="15" customHeight="1">
      <c r="A112" s="297" t="s">
        <v>47</v>
      </c>
      <c r="B112" s="326" t="s">
        <v>76</v>
      </c>
      <c r="C112" s="232"/>
      <c r="D112" s="38" t="s">
        <v>16</v>
      </c>
      <c r="E112" s="39">
        <f>SUM(E113:E116)</f>
        <v>0</v>
      </c>
      <c r="F112" s="39">
        <f>SUM(F113:F116)</f>
        <v>0</v>
      </c>
      <c r="G112" s="41">
        <f t="shared" si="10"/>
        <v>0</v>
      </c>
      <c r="H112" s="294"/>
      <c r="I112" s="291"/>
      <c r="J112" s="291"/>
      <c r="K112" s="291"/>
      <c r="L112" s="294"/>
      <c r="M112" s="294"/>
    </row>
    <row r="113" spans="1:14">
      <c r="A113" s="298"/>
      <c r="B113" s="327"/>
      <c r="C113" s="233"/>
      <c r="D113" s="59" t="s">
        <v>17</v>
      </c>
      <c r="E113" s="60">
        <f t="shared" ref="E113:F116" si="16">E118</f>
        <v>0</v>
      </c>
      <c r="F113" s="60">
        <f t="shared" si="16"/>
        <v>0</v>
      </c>
      <c r="G113" s="61">
        <f t="shared" si="10"/>
        <v>0</v>
      </c>
      <c r="H113" s="303"/>
      <c r="I113" s="292"/>
      <c r="J113" s="292"/>
      <c r="K113" s="292"/>
      <c r="L113" s="303"/>
      <c r="M113" s="303"/>
    </row>
    <row r="114" spans="1:14">
      <c r="A114" s="298"/>
      <c r="B114" s="327"/>
      <c r="C114" s="233"/>
      <c r="D114" s="59" t="s">
        <v>18</v>
      </c>
      <c r="E114" s="60">
        <f t="shared" si="16"/>
        <v>0</v>
      </c>
      <c r="F114" s="60">
        <f t="shared" si="16"/>
        <v>0</v>
      </c>
      <c r="G114" s="61">
        <f t="shared" si="10"/>
        <v>0</v>
      </c>
      <c r="H114" s="303"/>
      <c r="I114" s="292"/>
      <c r="J114" s="292"/>
      <c r="K114" s="292"/>
      <c r="L114" s="303"/>
      <c r="M114" s="303"/>
    </row>
    <row r="115" spans="1:14">
      <c r="A115" s="298"/>
      <c r="B115" s="327"/>
      <c r="C115" s="233"/>
      <c r="D115" s="59" t="s">
        <v>19</v>
      </c>
      <c r="E115" s="60">
        <f t="shared" si="16"/>
        <v>0</v>
      </c>
      <c r="F115" s="60">
        <f t="shared" si="16"/>
        <v>0</v>
      </c>
      <c r="G115" s="61">
        <f t="shared" si="10"/>
        <v>0</v>
      </c>
      <c r="H115" s="303"/>
      <c r="I115" s="292"/>
      <c r="J115" s="292"/>
      <c r="K115" s="292"/>
      <c r="L115" s="303"/>
      <c r="M115" s="303"/>
    </row>
    <row r="116" spans="1:14">
      <c r="A116" s="299"/>
      <c r="B116" s="328"/>
      <c r="C116" s="302"/>
      <c r="D116" s="59" t="s">
        <v>20</v>
      </c>
      <c r="E116" s="60">
        <f t="shared" si="16"/>
        <v>0</v>
      </c>
      <c r="F116" s="60">
        <f t="shared" si="16"/>
        <v>0</v>
      </c>
      <c r="G116" s="61">
        <f t="shared" si="10"/>
        <v>0</v>
      </c>
      <c r="H116" s="304"/>
      <c r="I116" s="293"/>
      <c r="J116" s="293"/>
      <c r="K116" s="293"/>
      <c r="L116" s="304"/>
      <c r="M116" s="304"/>
    </row>
    <row r="117" spans="1:14" ht="15" customHeight="1">
      <c r="A117" s="297" t="s">
        <v>48</v>
      </c>
      <c r="B117" s="220" t="s">
        <v>67</v>
      </c>
      <c r="C117" s="232"/>
      <c r="D117" s="38" t="s">
        <v>16</v>
      </c>
      <c r="E117" s="39">
        <f>SUM(E118:E121)</f>
        <v>0</v>
      </c>
      <c r="F117" s="39">
        <f>SUM(F118:F121)</f>
        <v>0</v>
      </c>
      <c r="G117" s="41">
        <f t="shared" si="10"/>
        <v>0</v>
      </c>
      <c r="H117" s="294" t="s">
        <v>119</v>
      </c>
      <c r="I117" s="291"/>
      <c r="J117" s="291"/>
      <c r="K117" s="320"/>
      <c r="L117" s="294"/>
      <c r="M117" s="294"/>
      <c r="N117" s="26">
        <v>21220</v>
      </c>
    </row>
    <row r="118" spans="1:14">
      <c r="A118" s="298"/>
      <c r="B118" s="300"/>
      <c r="C118" s="233"/>
      <c r="D118" s="59" t="s">
        <v>17</v>
      </c>
      <c r="E118" s="60">
        <v>0</v>
      </c>
      <c r="F118" s="60">
        <v>0</v>
      </c>
      <c r="G118" s="61">
        <f t="shared" si="10"/>
        <v>0</v>
      </c>
      <c r="H118" s="303"/>
      <c r="I118" s="292"/>
      <c r="J118" s="292"/>
      <c r="K118" s="321"/>
      <c r="L118" s="303"/>
      <c r="M118" s="303"/>
    </row>
    <row r="119" spans="1:14">
      <c r="A119" s="298"/>
      <c r="B119" s="300"/>
      <c r="C119" s="233"/>
      <c r="D119" s="59" t="s">
        <v>18</v>
      </c>
      <c r="E119" s="60">
        <v>0</v>
      </c>
      <c r="F119" s="60">
        <v>0</v>
      </c>
      <c r="G119" s="61">
        <f t="shared" si="10"/>
        <v>0</v>
      </c>
      <c r="H119" s="303"/>
      <c r="I119" s="292"/>
      <c r="J119" s="292"/>
      <c r="K119" s="321"/>
      <c r="L119" s="303"/>
      <c r="M119" s="303"/>
    </row>
    <row r="120" spans="1:14">
      <c r="A120" s="298"/>
      <c r="B120" s="300"/>
      <c r="C120" s="233"/>
      <c r="D120" s="59" t="s">
        <v>19</v>
      </c>
      <c r="E120" s="60">
        <v>0</v>
      </c>
      <c r="F120" s="60">
        <v>0</v>
      </c>
      <c r="G120" s="61">
        <f t="shared" si="10"/>
        <v>0</v>
      </c>
      <c r="H120" s="303"/>
      <c r="I120" s="292"/>
      <c r="J120" s="292"/>
      <c r="K120" s="321"/>
      <c r="L120" s="303"/>
      <c r="M120" s="303"/>
    </row>
    <row r="121" spans="1:14">
      <c r="A121" s="299"/>
      <c r="B121" s="301"/>
      <c r="C121" s="302"/>
      <c r="D121" s="59" t="s">
        <v>20</v>
      </c>
      <c r="E121" s="60">
        <v>0</v>
      </c>
      <c r="F121" s="60">
        <v>0</v>
      </c>
      <c r="G121" s="61">
        <f t="shared" si="10"/>
        <v>0</v>
      </c>
      <c r="H121" s="304"/>
      <c r="I121" s="293"/>
      <c r="J121" s="293"/>
      <c r="K121" s="322"/>
      <c r="L121" s="304"/>
      <c r="M121" s="304"/>
    </row>
    <row r="122" spans="1:14" ht="15" customHeight="1">
      <c r="A122" s="297" t="s">
        <v>49</v>
      </c>
      <c r="B122" s="326" t="s">
        <v>77</v>
      </c>
      <c r="C122" s="232"/>
      <c r="D122" s="38" t="s">
        <v>16</v>
      </c>
      <c r="E122" s="39">
        <f>SUM(E123:E126)</f>
        <v>0</v>
      </c>
      <c r="F122" s="39">
        <f>SUM(F123:F126)</f>
        <v>0</v>
      </c>
      <c r="G122" s="41">
        <f t="shared" si="10"/>
        <v>0</v>
      </c>
      <c r="H122" s="294"/>
      <c r="I122" s="291"/>
      <c r="J122" s="291"/>
      <c r="K122" s="320"/>
      <c r="L122" s="294"/>
      <c r="M122" s="294"/>
      <c r="N122" s="26">
        <v>302</v>
      </c>
    </row>
    <row r="123" spans="1:14">
      <c r="A123" s="298"/>
      <c r="B123" s="327"/>
      <c r="C123" s="233"/>
      <c r="D123" s="59" t="s">
        <v>17</v>
      </c>
      <c r="E123" s="60">
        <f t="shared" ref="E123:F126" si="17">E128</f>
        <v>0</v>
      </c>
      <c r="F123" s="60">
        <f t="shared" si="17"/>
        <v>0</v>
      </c>
      <c r="G123" s="61">
        <f t="shared" si="10"/>
        <v>0</v>
      </c>
      <c r="H123" s="303"/>
      <c r="I123" s="292"/>
      <c r="J123" s="292"/>
      <c r="K123" s="321"/>
      <c r="L123" s="303"/>
      <c r="M123" s="303"/>
    </row>
    <row r="124" spans="1:14">
      <c r="A124" s="298"/>
      <c r="B124" s="327"/>
      <c r="C124" s="233"/>
      <c r="D124" s="59" t="s">
        <v>18</v>
      </c>
      <c r="E124" s="60">
        <f t="shared" si="17"/>
        <v>0</v>
      </c>
      <c r="F124" s="60">
        <f t="shared" si="17"/>
        <v>0</v>
      </c>
      <c r="G124" s="61">
        <f t="shared" si="10"/>
        <v>0</v>
      </c>
      <c r="H124" s="303"/>
      <c r="I124" s="292"/>
      <c r="J124" s="292"/>
      <c r="K124" s="321"/>
      <c r="L124" s="303"/>
      <c r="M124" s="303"/>
    </row>
    <row r="125" spans="1:14" ht="19.899999999999999" customHeight="1">
      <c r="A125" s="298"/>
      <c r="B125" s="327"/>
      <c r="C125" s="233"/>
      <c r="D125" s="59" t="s">
        <v>19</v>
      </c>
      <c r="E125" s="60">
        <f t="shared" si="17"/>
        <v>0</v>
      </c>
      <c r="F125" s="60">
        <f t="shared" si="17"/>
        <v>0</v>
      </c>
      <c r="G125" s="61">
        <f t="shared" si="10"/>
        <v>0</v>
      </c>
      <c r="H125" s="303"/>
      <c r="I125" s="292"/>
      <c r="J125" s="292"/>
      <c r="K125" s="321"/>
      <c r="L125" s="303"/>
      <c r="M125" s="303"/>
    </row>
    <row r="126" spans="1:14" ht="20.45" customHeight="1">
      <c r="A126" s="299"/>
      <c r="B126" s="328"/>
      <c r="C126" s="302"/>
      <c r="D126" s="59" t="s">
        <v>20</v>
      </c>
      <c r="E126" s="60">
        <f t="shared" si="17"/>
        <v>0</v>
      </c>
      <c r="F126" s="60">
        <f t="shared" si="17"/>
        <v>0</v>
      </c>
      <c r="G126" s="61">
        <f t="shared" si="10"/>
        <v>0</v>
      </c>
      <c r="H126" s="304"/>
      <c r="I126" s="293"/>
      <c r="J126" s="293"/>
      <c r="K126" s="322"/>
      <c r="L126" s="304"/>
      <c r="M126" s="304"/>
    </row>
    <row r="127" spans="1:14" ht="15" customHeight="1">
      <c r="A127" s="297" t="s">
        <v>50</v>
      </c>
      <c r="B127" s="220" t="s">
        <v>68</v>
      </c>
      <c r="C127" s="232"/>
      <c r="D127" s="38" t="s">
        <v>16</v>
      </c>
      <c r="E127" s="39">
        <f>SUM(E128:E131)</f>
        <v>0</v>
      </c>
      <c r="F127" s="39">
        <f>SUM(F128:F131)</f>
        <v>0</v>
      </c>
      <c r="G127" s="41">
        <f t="shared" si="10"/>
        <v>0</v>
      </c>
      <c r="H127" s="294" t="s">
        <v>120</v>
      </c>
      <c r="I127" s="291"/>
      <c r="J127" s="291"/>
      <c r="K127" s="320"/>
      <c r="L127" s="294"/>
      <c r="M127" s="294"/>
      <c r="N127" s="26">
        <v>21230</v>
      </c>
    </row>
    <row r="128" spans="1:14">
      <c r="A128" s="298"/>
      <c r="B128" s="300"/>
      <c r="C128" s="233"/>
      <c r="D128" s="59" t="s">
        <v>17</v>
      </c>
      <c r="E128" s="60">
        <v>0</v>
      </c>
      <c r="F128" s="60">
        <v>0</v>
      </c>
      <c r="G128" s="61">
        <f t="shared" si="10"/>
        <v>0</v>
      </c>
      <c r="H128" s="303"/>
      <c r="I128" s="292"/>
      <c r="J128" s="292"/>
      <c r="K128" s="321"/>
      <c r="L128" s="303"/>
      <c r="M128" s="303"/>
    </row>
    <row r="129" spans="1:14">
      <c r="A129" s="298"/>
      <c r="B129" s="300"/>
      <c r="C129" s="233"/>
      <c r="D129" s="59" t="s">
        <v>18</v>
      </c>
      <c r="E129" s="60">
        <v>0</v>
      </c>
      <c r="F129" s="60">
        <v>0</v>
      </c>
      <c r="G129" s="61">
        <f t="shared" si="10"/>
        <v>0</v>
      </c>
      <c r="H129" s="303"/>
      <c r="I129" s="292"/>
      <c r="J129" s="292"/>
      <c r="K129" s="321"/>
      <c r="L129" s="303"/>
      <c r="M129" s="303"/>
    </row>
    <row r="130" spans="1:14">
      <c r="A130" s="298"/>
      <c r="B130" s="300"/>
      <c r="C130" s="233"/>
      <c r="D130" s="59" t="s">
        <v>19</v>
      </c>
      <c r="E130" s="60">
        <v>0</v>
      </c>
      <c r="F130" s="60">
        <v>0</v>
      </c>
      <c r="G130" s="61">
        <f t="shared" si="10"/>
        <v>0</v>
      </c>
      <c r="H130" s="303"/>
      <c r="I130" s="292"/>
      <c r="J130" s="292"/>
      <c r="K130" s="321"/>
      <c r="L130" s="303"/>
      <c r="M130" s="303"/>
    </row>
    <row r="131" spans="1:14">
      <c r="A131" s="299"/>
      <c r="B131" s="301"/>
      <c r="C131" s="302"/>
      <c r="D131" s="59" t="s">
        <v>20</v>
      </c>
      <c r="E131" s="60">
        <v>0</v>
      </c>
      <c r="F131" s="60">
        <v>0</v>
      </c>
      <c r="G131" s="61">
        <f t="shared" si="10"/>
        <v>0</v>
      </c>
      <c r="H131" s="304"/>
      <c r="I131" s="293"/>
      <c r="J131" s="293"/>
      <c r="K131" s="322"/>
      <c r="L131" s="304"/>
      <c r="M131" s="304"/>
    </row>
    <row r="132" spans="1:14" ht="18" customHeight="1">
      <c r="A132" s="323" t="s">
        <v>51</v>
      </c>
      <c r="B132" s="326" t="s">
        <v>78</v>
      </c>
      <c r="C132" s="329"/>
      <c r="D132" s="38" t="s">
        <v>16</v>
      </c>
      <c r="E132" s="39">
        <f>SUM(E133:E136)</f>
        <v>24939.48</v>
      </c>
      <c r="F132" s="39">
        <f>SUM(F133:F136)</f>
        <v>11001.79</v>
      </c>
      <c r="G132" s="41">
        <f t="shared" si="10"/>
        <v>44.113951052708401</v>
      </c>
      <c r="H132" s="291"/>
      <c r="I132" s="330"/>
      <c r="J132" s="330"/>
      <c r="K132" s="330"/>
      <c r="L132" s="294"/>
      <c r="M132" s="294"/>
      <c r="N132" s="26">
        <v>303</v>
      </c>
    </row>
    <row r="133" spans="1:14" ht="18" customHeight="1">
      <c r="A133" s="324"/>
      <c r="B133" s="327"/>
      <c r="C133" s="329"/>
      <c r="D133" s="59" t="s">
        <v>17</v>
      </c>
      <c r="E133" s="60">
        <f t="shared" ref="E133:F136" si="18">E138</f>
        <v>0</v>
      </c>
      <c r="F133" s="60">
        <f t="shared" si="18"/>
        <v>0</v>
      </c>
      <c r="G133" s="61">
        <f t="shared" si="10"/>
        <v>0</v>
      </c>
      <c r="H133" s="292"/>
      <c r="I133" s="331"/>
      <c r="J133" s="331"/>
      <c r="K133" s="331"/>
      <c r="L133" s="303"/>
      <c r="M133" s="303"/>
    </row>
    <row r="134" spans="1:14" ht="18" customHeight="1">
      <c r="A134" s="324"/>
      <c r="B134" s="327"/>
      <c r="C134" s="329"/>
      <c r="D134" s="59" t="s">
        <v>18</v>
      </c>
      <c r="E134" s="60">
        <f t="shared" si="18"/>
        <v>0</v>
      </c>
      <c r="F134" s="60">
        <f t="shared" si="18"/>
        <v>0</v>
      </c>
      <c r="G134" s="61">
        <f t="shared" si="10"/>
        <v>0</v>
      </c>
      <c r="H134" s="292"/>
      <c r="I134" s="331"/>
      <c r="J134" s="331"/>
      <c r="K134" s="331"/>
      <c r="L134" s="303"/>
      <c r="M134" s="303"/>
    </row>
    <row r="135" spans="1:14" ht="18" customHeight="1">
      <c r="A135" s="324"/>
      <c r="B135" s="327"/>
      <c r="C135" s="329"/>
      <c r="D135" s="59" t="s">
        <v>19</v>
      </c>
      <c r="E135" s="60">
        <f>E140</f>
        <v>24939.48</v>
      </c>
      <c r="F135" s="60">
        <f>F140</f>
        <v>11001.79</v>
      </c>
      <c r="G135" s="61">
        <f t="shared" si="10"/>
        <v>44.113951052708401</v>
      </c>
      <c r="H135" s="292"/>
      <c r="I135" s="331"/>
      <c r="J135" s="331"/>
      <c r="K135" s="331"/>
      <c r="L135" s="303"/>
      <c r="M135" s="303"/>
    </row>
    <row r="136" spans="1:14" ht="18" customHeight="1">
      <c r="A136" s="325"/>
      <c r="B136" s="328"/>
      <c r="C136" s="329"/>
      <c r="D136" s="59" t="s">
        <v>20</v>
      </c>
      <c r="E136" s="60">
        <f t="shared" si="18"/>
        <v>0</v>
      </c>
      <c r="F136" s="60">
        <f t="shared" si="18"/>
        <v>0</v>
      </c>
      <c r="G136" s="61">
        <f t="shared" ref="G136:G156" si="19">IF(F136&gt;0,(F136/E136)*100,0)</f>
        <v>0</v>
      </c>
      <c r="H136" s="293"/>
      <c r="I136" s="332"/>
      <c r="J136" s="332"/>
      <c r="K136" s="332"/>
      <c r="L136" s="304"/>
      <c r="M136" s="304"/>
    </row>
    <row r="137" spans="1:14" ht="15" customHeight="1">
      <c r="A137" s="317" t="s">
        <v>52</v>
      </c>
      <c r="B137" s="164" t="s">
        <v>122</v>
      </c>
      <c r="C137" s="232"/>
      <c r="D137" s="38" t="s">
        <v>16</v>
      </c>
      <c r="E137" s="39">
        <f>SUM(E138:E141)</f>
        <v>24939.48</v>
      </c>
      <c r="F137" s="39">
        <f>SUM(F138:F141)</f>
        <v>11001.79</v>
      </c>
      <c r="G137" s="41">
        <f t="shared" si="19"/>
        <v>44.113951052708401</v>
      </c>
      <c r="H137" s="294" t="s">
        <v>121</v>
      </c>
      <c r="I137" s="291"/>
      <c r="J137" s="291"/>
      <c r="K137" s="291"/>
      <c r="L137" s="294"/>
      <c r="M137" s="294"/>
      <c r="N137" s="26">
        <v>50.130600000000001</v>
      </c>
    </row>
    <row r="138" spans="1:14">
      <c r="A138" s="318"/>
      <c r="B138" s="165"/>
      <c r="C138" s="233"/>
      <c r="D138" s="59" t="s">
        <v>17</v>
      </c>
      <c r="E138" s="60">
        <v>0</v>
      </c>
      <c r="F138" s="60">
        <v>0</v>
      </c>
      <c r="G138" s="61">
        <f t="shared" si="19"/>
        <v>0</v>
      </c>
      <c r="H138" s="303"/>
      <c r="I138" s="292"/>
      <c r="J138" s="292"/>
      <c r="K138" s="292"/>
      <c r="L138" s="303"/>
      <c r="M138" s="303"/>
    </row>
    <row r="139" spans="1:14">
      <c r="A139" s="318"/>
      <c r="B139" s="165"/>
      <c r="C139" s="233"/>
      <c r="D139" s="59" t="s">
        <v>18</v>
      </c>
      <c r="E139" s="60">
        <v>0</v>
      </c>
      <c r="F139" s="60">
        <v>0</v>
      </c>
      <c r="G139" s="61">
        <f t="shared" si="19"/>
        <v>0</v>
      </c>
      <c r="H139" s="303"/>
      <c r="I139" s="292"/>
      <c r="J139" s="292"/>
      <c r="K139" s="292"/>
      <c r="L139" s="303"/>
      <c r="M139" s="303"/>
    </row>
    <row r="140" spans="1:14">
      <c r="A140" s="318"/>
      <c r="B140" s="165"/>
      <c r="C140" s="233"/>
      <c r="D140" s="59" t="s">
        <v>19</v>
      </c>
      <c r="E140" s="60">
        <v>24939.48</v>
      </c>
      <c r="F140" s="60">
        <f>11001.78+0.01</f>
        <v>11001.79</v>
      </c>
      <c r="G140" s="61">
        <f t="shared" si="19"/>
        <v>44.113951052708401</v>
      </c>
      <c r="H140" s="303"/>
      <c r="I140" s="292"/>
      <c r="J140" s="292"/>
      <c r="K140" s="292"/>
      <c r="L140" s="303"/>
      <c r="M140" s="303"/>
    </row>
    <row r="141" spans="1:14">
      <c r="A141" s="319"/>
      <c r="B141" s="166"/>
      <c r="C141" s="302"/>
      <c r="D141" s="59" t="s">
        <v>20</v>
      </c>
      <c r="E141" s="60">
        <v>0</v>
      </c>
      <c r="F141" s="60">
        <v>0</v>
      </c>
      <c r="G141" s="61">
        <f t="shared" si="19"/>
        <v>0</v>
      </c>
      <c r="H141" s="304"/>
      <c r="I141" s="293"/>
      <c r="J141" s="293"/>
      <c r="K141" s="293"/>
      <c r="L141" s="304"/>
      <c r="M141" s="304"/>
    </row>
    <row r="142" spans="1:14" s="2" customFormat="1" ht="15" customHeight="1">
      <c r="A142" s="223" t="s">
        <v>53</v>
      </c>
      <c r="B142" s="311" t="s">
        <v>54</v>
      </c>
      <c r="C142" s="232"/>
      <c r="D142" s="42" t="s">
        <v>16</v>
      </c>
      <c r="E142" s="39">
        <f>SUM(E143:E146)</f>
        <v>12932.28</v>
      </c>
      <c r="F142" s="39">
        <f>SUM(F143:F146)</f>
        <v>4583.6400000000003</v>
      </c>
      <c r="G142" s="44">
        <f t="shared" si="19"/>
        <v>35.443402091510542</v>
      </c>
      <c r="H142" s="154"/>
      <c r="I142" s="164"/>
      <c r="J142" s="164"/>
      <c r="K142" s="314"/>
      <c r="L142" s="154" t="s">
        <v>65</v>
      </c>
      <c r="M142" s="154"/>
    </row>
    <row r="143" spans="1:14" s="2" customFormat="1">
      <c r="A143" s="224"/>
      <c r="B143" s="312"/>
      <c r="C143" s="233"/>
      <c r="D143" s="42" t="s">
        <v>17</v>
      </c>
      <c r="E143" s="43">
        <f t="shared" ref="E143:F144" si="20">E148</f>
        <v>0</v>
      </c>
      <c r="F143" s="43">
        <f t="shared" si="20"/>
        <v>0</v>
      </c>
      <c r="G143" s="44">
        <f t="shared" si="19"/>
        <v>0</v>
      </c>
      <c r="H143" s="155"/>
      <c r="I143" s="165"/>
      <c r="J143" s="165"/>
      <c r="K143" s="315"/>
      <c r="L143" s="155"/>
      <c r="M143" s="155"/>
      <c r="N143" s="2">
        <v>401</v>
      </c>
    </row>
    <row r="144" spans="1:14" s="2" customFormat="1">
      <c r="A144" s="224"/>
      <c r="B144" s="312"/>
      <c r="C144" s="233"/>
      <c r="D144" s="42" t="s">
        <v>18</v>
      </c>
      <c r="E144" s="43">
        <f t="shared" si="20"/>
        <v>0</v>
      </c>
      <c r="F144" s="43">
        <f t="shared" si="20"/>
        <v>0</v>
      </c>
      <c r="G144" s="44">
        <f t="shared" si="19"/>
        <v>0</v>
      </c>
      <c r="H144" s="155"/>
      <c r="I144" s="165"/>
      <c r="J144" s="165"/>
      <c r="K144" s="315"/>
      <c r="L144" s="155"/>
      <c r="M144" s="155"/>
    </row>
    <row r="145" spans="1:13" s="2" customFormat="1">
      <c r="A145" s="224"/>
      <c r="B145" s="312"/>
      <c r="C145" s="233"/>
      <c r="D145" s="42" t="s">
        <v>19</v>
      </c>
      <c r="E145" s="43">
        <f>E150</f>
        <v>12932.28</v>
      </c>
      <c r="F145" s="43">
        <f>F150</f>
        <v>4583.6400000000003</v>
      </c>
      <c r="G145" s="44">
        <f t="shared" si="19"/>
        <v>35.443402091510542</v>
      </c>
      <c r="H145" s="155"/>
      <c r="I145" s="165"/>
      <c r="J145" s="165"/>
      <c r="K145" s="315"/>
      <c r="L145" s="155"/>
      <c r="M145" s="155"/>
    </row>
    <row r="146" spans="1:13" s="2" customFormat="1">
      <c r="A146" s="225"/>
      <c r="B146" s="313"/>
      <c r="C146" s="302"/>
      <c r="D146" s="42" t="s">
        <v>20</v>
      </c>
      <c r="E146" s="43">
        <v>0</v>
      </c>
      <c r="F146" s="43">
        <v>0</v>
      </c>
      <c r="G146" s="44">
        <f t="shared" si="19"/>
        <v>0</v>
      </c>
      <c r="H146" s="161"/>
      <c r="I146" s="166"/>
      <c r="J146" s="166"/>
      <c r="K146" s="316"/>
      <c r="L146" s="161"/>
      <c r="M146" s="161"/>
    </row>
    <row r="147" spans="1:13" ht="15" customHeight="1">
      <c r="A147" s="297" t="s">
        <v>55</v>
      </c>
      <c r="B147" s="164" t="s">
        <v>79</v>
      </c>
      <c r="C147" s="232"/>
      <c r="D147" s="38" t="s">
        <v>16</v>
      </c>
      <c r="E147" s="39">
        <f>SUM(E148:E151)</f>
        <v>12932.28</v>
      </c>
      <c r="F147" s="39">
        <f>SUM(F148:F151)</f>
        <v>4583.6400000000003</v>
      </c>
      <c r="G147" s="41">
        <f t="shared" si="19"/>
        <v>35.443402091510542</v>
      </c>
      <c r="H147" s="294" t="s">
        <v>56</v>
      </c>
      <c r="I147" s="291"/>
      <c r="J147" s="291"/>
      <c r="K147" s="291"/>
      <c r="L147" s="294"/>
      <c r="M147" s="294"/>
    </row>
    <row r="148" spans="1:13">
      <c r="A148" s="305"/>
      <c r="B148" s="307"/>
      <c r="C148" s="309"/>
      <c r="D148" s="59" t="s">
        <v>17</v>
      </c>
      <c r="E148" s="60">
        <f t="shared" ref="E148:F151" si="21">E153</f>
        <v>0</v>
      </c>
      <c r="F148" s="60">
        <f t="shared" si="21"/>
        <v>0</v>
      </c>
      <c r="G148" s="61">
        <f t="shared" si="19"/>
        <v>0</v>
      </c>
      <c r="H148" s="303"/>
      <c r="I148" s="292"/>
      <c r="J148" s="292"/>
      <c r="K148" s="292"/>
      <c r="L148" s="295"/>
      <c r="M148" s="295"/>
    </row>
    <row r="149" spans="1:13">
      <c r="A149" s="305"/>
      <c r="B149" s="307"/>
      <c r="C149" s="309"/>
      <c r="D149" s="59" t="s">
        <v>18</v>
      </c>
      <c r="E149" s="60">
        <f t="shared" si="21"/>
        <v>0</v>
      </c>
      <c r="F149" s="60">
        <f t="shared" si="21"/>
        <v>0</v>
      </c>
      <c r="G149" s="61">
        <f t="shared" si="19"/>
        <v>0</v>
      </c>
      <c r="H149" s="303"/>
      <c r="I149" s="292"/>
      <c r="J149" s="292"/>
      <c r="K149" s="292"/>
      <c r="L149" s="295"/>
      <c r="M149" s="295"/>
    </row>
    <row r="150" spans="1:13">
      <c r="A150" s="305"/>
      <c r="B150" s="307"/>
      <c r="C150" s="309"/>
      <c r="D150" s="59" t="s">
        <v>19</v>
      </c>
      <c r="E150" s="60">
        <f t="shared" si="21"/>
        <v>12932.28</v>
      </c>
      <c r="F150" s="60">
        <f t="shared" si="21"/>
        <v>4583.6400000000003</v>
      </c>
      <c r="G150" s="61">
        <f t="shared" si="19"/>
        <v>35.443402091510542</v>
      </c>
      <c r="H150" s="303"/>
      <c r="I150" s="292"/>
      <c r="J150" s="292"/>
      <c r="K150" s="292"/>
      <c r="L150" s="295"/>
      <c r="M150" s="295"/>
    </row>
    <row r="151" spans="1:13">
      <c r="A151" s="306"/>
      <c r="B151" s="308"/>
      <c r="C151" s="310"/>
      <c r="D151" s="59" t="s">
        <v>20</v>
      </c>
      <c r="E151" s="60">
        <f t="shared" si="21"/>
        <v>0</v>
      </c>
      <c r="F151" s="60">
        <f t="shared" si="21"/>
        <v>0</v>
      </c>
      <c r="G151" s="61">
        <f t="shared" si="19"/>
        <v>0</v>
      </c>
      <c r="H151" s="304"/>
      <c r="I151" s="293"/>
      <c r="J151" s="293"/>
      <c r="K151" s="293"/>
      <c r="L151" s="296"/>
      <c r="M151" s="296"/>
    </row>
    <row r="152" spans="1:13">
      <c r="A152" s="297" t="s">
        <v>57</v>
      </c>
      <c r="B152" s="220" t="s">
        <v>58</v>
      </c>
      <c r="C152" s="232"/>
      <c r="D152" s="38" t="s">
        <v>16</v>
      </c>
      <c r="E152" s="39">
        <f>SUM(E153:E156)</f>
        <v>12932.28</v>
      </c>
      <c r="F152" s="39">
        <f>SUM(F153:F156)</f>
        <v>4583.6400000000003</v>
      </c>
      <c r="G152" s="41">
        <f t="shared" si="19"/>
        <v>35.443402091510542</v>
      </c>
      <c r="H152" s="294"/>
      <c r="I152" s="291"/>
      <c r="J152" s="291"/>
      <c r="K152" s="291"/>
      <c r="L152" s="294"/>
      <c r="M152" s="294"/>
    </row>
    <row r="153" spans="1:13">
      <c r="A153" s="298"/>
      <c r="B153" s="300"/>
      <c r="C153" s="233"/>
      <c r="D153" s="59" t="s">
        <v>17</v>
      </c>
      <c r="E153" s="60">
        <v>0</v>
      </c>
      <c r="F153" s="60">
        <v>0</v>
      </c>
      <c r="G153" s="61">
        <f t="shared" si="19"/>
        <v>0</v>
      </c>
      <c r="H153" s="303"/>
      <c r="I153" s="292"/>
      <c r="J153" s="292"/>
      <c r="K153" s="292"/>
      <c r="L153" s="303"/>
      <c r="M153" s="303"/>
    </row>
    <row r="154" spans="1:13">
      <c r="A154" s="298"/>
      <c r="B154" s="300"/>
      <c r="C154" s="233"/>
      <c r="D154" s="59" t="s">
        <v>18</v>
      </c>
      <c r="E154" s="60">
        <v>0</v>
      </c>
      <c r="F154" s="60">
        <v>0</v>
      </c>
      <c r="G154" s="61">
        <f t="shared" si="19"/>
        <v>0</v>
      </c>
      <c r="H154" s="303"/>
      <c r="I154" s="292"/>
      <c r="J154" s="292"/>
      <c r="K154" s="292"/>
      <c r="L154" s="303"/>
      <c r="M154" s="303"/>
    </row>
    <row r="155" spans="1:13">
      <c r="A155" s="298"/>
      <c r="B155" s="300"/>
      <c r="C155" s="233"/>
      <c r="D155" s="59" t="s">
        <v>19</v>
      </c>
      <c r="E155" s="60">
        <v>12932.28</v>
      </c>
      <c r="F155" s="60">
        <v>4583.6400000000003</v>
      </c>
      <c r="G155" s="61">
        <f>IF(F155&gt;0,(F155/E155)*100,0)</f>
        <v>35.443402091510542</v>
      </c>
      <c r="H155" s="303"/>
      <c r="I155" s="292"/>
      <c r="J155" s="292"/>
      <c r="K155" s="292"/>
      <c r="L155" s="303"/>
      <c r="M155" s="303"/>
    </row>
    <row r="156" spans="1:13">
      <c r="A156" s="299"/>
      <c r="B156" s="301"/>
      <c r="C156" s="302"/>
      <c r="D156" s="59" t="s">
        <v>20</v>
      </c>
      <c r="E156" s="60">
        <v>0</v>
      </c>
      <c r="F156" s="60">
        <v>0</v>
      </c>
      <c r="G156" s="61">
        <f t="shared" si="19"/>
        <v>0</v>
      </c>
      <c r="H156" s="304"/>
      <c r="I156" s="293"/>
      <c r="J156" s="293"/>
      <c r="K156" s="293"/>
      <c r="L156" s="304"/>
      <c r="M156" s="304"/>
    </row>
    <row r="157" spans="1:13">
      <c r="A157" s="58"/>
      <c r="B157" s="2"/>
      <c r="C157" s="2"/>
      <c r="D157" s="3"/>
      <c r="E157" s="4"/>
      <c r="F157" s="4"/>
      <c r="G157" s="4"/>
    </row>
    <row r="158" spans="1:13">
      <c r="A158" s="58"/>
      <c r="B158" s="2"/>
      <c r="C158" s="2"/>
      <c r="D158" s="3"/>
      <c r="E158" s="4"/>
      <c r="F158" s="4"/>
      <c r="G158" s="4"/>
    </row>
    <row r="159" spans="1:13">
      <c r="A159" s="58"/>
      <c r="B159" s="2"/>
      <c r="C159" s="2"/>
      <c r="D159" s="3"/>
      <c r="E159" s="4"/>
      <c r="F159" s="4"/>
      <c r="G159" s="4"/>
    </row>
    <row r="160" spans="1:13">
      <c r="A160" s="58"/>
      <c r="B160" s="2"/>
      <c r="C160" s="2"/>
      <c r="D160" s="3"/>
      <c r="E160" s="4"/>
      <c r="F160" s="4"/>
      <c r="G160" s="4"/>
    </row>
    <row r="161" spans="1:7">
      <c r="A161" s="58"/>
      <c r="B161" s="2"/>
      <c r="C161" s="2"/>
      <c r="D161" s="3"/>
      <c r="E161" s="4"/>
      <c r="F161" s="4"/>
      <c r="G161" s="4"/>
    </row>
    <row r="162" spans="1:7">
      <c r="A162" s="58"/>
      <c r="B162" s="2"/>
      <c r="C162" s="2"/>
      <c r="D162" s="3"/>
      <c r="E162" s="4"/>
      <c r="F162" s="4"/>
      <c r="G162" s="4"/>
    </row>
    <row r="163" spans="1:7">
      <c r="A163" s="58"/>
      <c r="B163" s="2"/>
      <c r="C163" s="2"/>
      <c r="D163" s="3"/>
      <c r="E163" s="4"/>
      <c r="F163" s="4"/>
      <c r="G163" s="4"/>
    </row>
    <row r="164" spans="1:7">
      <c r="A164" s="58"/>
      <c r="B164" s="2"/>
      <c r="C164" s="2"/>
      <c r="D164" s="3"/>
      <c r="E164" s="4"/>
      <c r="F164" s="4"/>
      <c r="G164" s="4"/>
    </row>
    <row r="165" spans="1:7">
      <c r="A165" s="58"/>
      <c r="B165" s="2"/>
      <c r="C165" s="2"/>
      <c r="D165" s="3"/>
      <c r="E165" s="4"/>
      <c r="F165" s="4"/>
      <c r="G165" s="4"/>
    </row>
    <row r="166" spans="1:7">
      <c r="A166" s="58"/>
      <c r="B166" s="2"/>
      <c r="C166" s="2"/>
      <c r="D166" s="3"/>
      <c r="E166" s="4"/>
      <c r="F166" s="4"/>
      <c r="G166" s="4"/>
    </row>
    <row r="167" spans="1:7">
      <c r="A167" s="58"/>
      <c r="B167" s="2"/>
      <c r="C167" s="2"/>
      <c r="D167" s="3"/>
      <c r="E167" s="4"/>
      <c r="F167" s="4"/>
      <c r="G167" s="4"/>
    </row>
    <row r="168" spans="1:7">
      <c r="A168" s="58"/>
      <c r="B168" s="2"/>
      <c r="C168" s="2"/>
      <c r="D168" s="3"/>
      <c r="E168" s="4"/>
      <c r="F168" s="4"/>
      <c r="G168" s="4"/>
    </row>
    <row r="169" spans="1:7">
      <c r="A169" s="58"/>
      <c r="B169" s="2"/>
      <c r="C169" s="2"/>
      <c r="D169" s="3"/>
      <c r="E169" s="4"/>
      <c r="F169" s="4"/>
      <c r="G169" s="4"/>
    </row>
    <row r="170" spans="1:7">
      <c r="A170" s="58"/>
      <c r="B170" s="2"/>
      <c r="C170" s="2"/>
      <c r="D170" s="3"/>
      <c r="E170" s="4"/>
      <c r="F170" s="4"/>
      <c r="G170" s="4"/>
    </row>
    <row r="171" spans="1:7">
      <c r="A171" s="58"/>
      <c r="B171" s="2"/>
      <c r="C171" s="2"/>
      <c r="D171" s="3"/>
      <c r="E171" s="4"/>
      <c r="F171" s="4"/>
      <c r="G171" s="4"/>
    </row>
    <row r="172" spans="1:7">
      <c r="A172" s="58"/>
      <c r="B172" s="2"/>
      <c r="C172" s="2"/>
      <c r="D172" s="3"/>
      <c r="E172" s="4"/>
      <c r="F172" s="4"/>
      <c r="G172" s="4"/>
    </row>
    <row r="173" spans="1:7">
      <c r="A173" s="58"/>
      <c r="B173" s="2"/>
      <c r="C173" s="2"/>
      <c r="D173" s="3"/>
      <c r="E173" s="4"/>
      <c r="F173" s="4"/>
      <c r="G173" s="4"/>
    </row>
    <row r="174" spans="1:7">
      <c r="A174" s="58"/>
      <c r="B174" s="2"/>
      <c r="C174" s="2"/>
      <c r="D174" s="3"/>
      <c r="E174" s="4"/>
      <c r="F174" s="4"/>
      <c r="G174" s="4"/>
    </row>
    <row r="175" spans="1:7">
      <c r="A175" s="58"/>
      <c r="B175" s="2"/>
      <c r="C175" s="2"/>
      <c r="D175" s="3"/>
      <c r="E175" s="4"/>
      <c r="F175" s="4"/>
      <c r="G175" s="4"/>
    </row>
    <row r="176" spans="1:7">
      <c r="A176" s="58"/>
      <c r="B176" s="2"/>
      <c r="C176" s="2"/>
      <c r="D176" s="3"/>
      <c r="E176" s="4"/>
      <c r="F176" s="4"/>
      <c r="G176" s="4"/>
    </row>
    <row r="177" spans="1:7">
      <c r="A177" s="58"/>
      <c r="B177" s="2"/>
      <c r="C177" s="2"/>
      <c r="D177" s="3"/>
      <c r="E177" s="4"/>
      <c r="F177" s="4"/>
      <c r="G177" s="4"/>
    </row>
    <row r="178" spans="1:7">
      <c r="A178" s="58"/>
      <c r="B178" s="2"/>
      <c r="C178" s="2"/>
      <c r="D178" s="3"/>
      <c r="E178" s="4"/>
      <c r="F178" s="4"/>
      <c r="G178" s="4"/>
    </row>
    <row r="179" spans="1:7">
      <c r="A179" s="58"/>
      <c r="B179" s="2"/>
      <c r="C179" s="2"/>
      <c r="D179" s="3"/>
      <c r="E179" s="4"/>
      <c r="F179" s="4"/>
      <c r="G179" s="4"/>
    </row>
    <row r="180" spans="1:7">
      <c r="A180" s="58"/>
      <c r="B180" s="2"/>
      <c r="C180" s="2"/>
      <c r="D180" s="3"/>
      <c r="E180" s="4"/>
      <c r="F180" s="4"/>
      <c r="G180" s="4"/>
    </row>
    <row r="181" spans="1:7">
      <c r="A181" s="58"/>
      <c r="B181" s="2"/>
      <c r="C181" s="2"/>
      <c r="D181" s="3"/>
      <c r="E181" s="4"/>
      <c r="F181" s="4"/>
      <c r="G181" s="4"/>
    </row>
    <row r="182" spans="1:7">
      <c r="A182" s="58"/>
      <c r="B182" s="2"/>
      <c r="C182" s="2"/>
      <c r="D182" s="3"/>
      <c r="E182" s="4"/>
      <c r="F182" s="4"/>
      <c r="G182" s="4"/>
    </row>
    <row r="183" spans="1:7">
      <c r="A183" s="58"/>
      <c r="B183" s="2"/>
      <c r="C183" s="2"/>
      <c r="D183" s="3"/>
      <c r="E183" s="4"/>
      <c r="F183" s="4"/>
      <c r="G183" s="4"/>
    </row>
    <row r="184" spans="1:7">
      <c r="A184" s="58"/>
      <c r="B184" s="2"/>
      <c r="C184" s="2"/>
      <c r="D184" s="3"/>
      <c r="E184" s="4"/>
      <c r="F184" s="4"/>
      <c r="G184" s="4"/>
    </row>
    <row r="185" spans="1:7">
      <c r="A185" s="58"/>
      <c r="B185" s="2"/>
      <c r="C185" s="2"/>
      <c r="D185" s="3"/>
      <c r="E185" s="4"/>
      <c r="F185" s="4"/>
      <c r="G185" s="4"/>
    </row>
    <row r="186" spans="1:7">
      <c r="A186" s="58"/>
      <c r="B186" s="2"/>
      <c r="C186" s="2"/>
      <c r="D186" s="3"/>
      <c r="E186" s="4"/>
      <c r="F186" s="4"/>
      <c r="G186" s="4"/>
    </row>
    <row r="187" spans="1:7">
      <c r="A187" s="58"/>
      <c r="B187" s="2"/>
      <c r="C187" s="2"/>
      <c r="D187" s="3"/>
      <c r="E187" s="4"/>
      <c r="F187" s="4"/>
      <c r="G187" s="4"/>
    </row>
    <row r="188" spans="1:7">
      <c r="A188" s="58"/>
    </row>
    <row r="189" spans="1:7">
      <c r="A189" s="58"/>
    </row>
    <row r="190" spans="1:7">
      <c r="A190" s="58"/>
    </row>
    <row r="191" spans="1:7">
      <c r="A191" s="58"/>
    </row>
    <row r="192" spans="1:7">
      <c r="A192" s="58"/>
    </row>
    <row r="193" spans="1:1">
      <c r="A193" s="58"/>
    </row>
    <row r="194" spans="1:1">
      <c r="A194" s="58"/>
    </row>
    <row r="195" spans="1:1">
      <c r="A195" s="58"/>
    </row>
  </sheetData>
  <mergeCells count="276">
    <mergeCell ref="A62:A66"/>
    <mergeCell ref="B62:B66"/>
    <mergeCell ref="C62:C66"/>
    <mergeCell ref="H62:H66"/>
    <mergeCell ref="I62:I66"/>
    <mergeCell ref="J62:J66"/>
    <mergeCell ref="K62:K66"/>
    <mergeCell ref="L62:L66"/>
    <mergeCell ref="M62:M66"/>
    <mergeCell ref="A7:A11"/>
    <mergeCell ref="B7:B11"/>
    <mergeCell ref="C7:C11"/>
    <mergeCell ref="H7:H11"/>
    <mergeCell ref="I7:I11"/>
    <mergeCell ref="J7:J11"/>
    <mergeCell ref="A3:M3"/>
    <mergeCell ref="A5:A6"/>
    <mergeCell ref="B5:B6"/>
    <mergeCell ref="C5:C6"/>
    <mergeCell ref="D5:G5"/>
    <mergeCell ref="H5:K5"/>
    <mergeCell ref="L5:L6"/>
    <mergeCell ref="M5:M6"/>
    <mergeCell ref="K7:K11"/>
    <mergeCell ref="L7:L11"/>
    <mergeCell ref="M7:M11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L17:L21"/>
    <mergeCell ref="M17:M21"/>
    <mergeCell ref="A12:A16"/>
    <mergeCell ref="B12:B16"/>
    <mergeCell ref="C12:C16"/>
    <mergeCell ref="H12:H16"/>
    <mergeCell ref="I12:I16"/>
    <mergeCell ref="J12:J16"/>
    <mergeCell ref="K12:K16"/>
    <mergeCell ref="A22:A26"/>
    <mergeCell ref="B22:B26"/>
    <mergeCell ref="C22:C26"/>
    <mergeCell ref="H22:H26"/>
    <mergeCell ref="I22:I26"/>
    <mergeCell ref="J22:J26"/>
    <mergeCell ref="K22:K26"/>
    <mergeCell ref="L22:L26"/>
    <mergeCell ref="M22:M26"/>
    <mergeCell ref="K27:K31"/>
    <mergeCell ref="L27:L31"/>
    <mergeCell ref="M27:M31"/>
    <mergeCell ref="A32:A36"/>
    <mergeCell ref="B32:B36"/>
    <mergeCell ref="C32:C36"/>
    <mergeCell ref="H32:H36"/>
    <mergeCell ref="I32:I36"/>
    <mergeCell ref="J32:J36"/>
    <mergeCell ref="K32:K36"/>
    <mergeCell ref="A27:A31"/>
    <mergeCell ref="B27:B31"/>
    <mergeCell ref="C27:C31"/>
    <mergeCell ref="H27:H31"/>
    <mergeCell ref="I27:I31"/>
    <mergeCell ref="J27:J31"/>
    <mergeCell ref="L32:L36"/>
    <mergeCell ref="M32:M36"/>
    <mergeCell ref="A37:A41"/>
    <mergeCell ref="B37:B41"/>
    <mergeCell ref="C37:C41"/>
    <mergeCell ref="H37:H41"/>
    <mergeCell ref="I37:I41"/>
    <mergeCell ref="J37:J41"/>
    <mergeCell ref="K37:K41"/>
    <mergeCell ref="L37:L41"/>
    <mergeCell ref="M37:M41"/>
    <mergeCell ref="A42:A46"/>
    <mergeCell ref="B42:B46"/>
    <mergeCell ref="C42:C46"/>
    <mergeCell ref="H42:H46"/>
    <mergeCell ref="I42:I46"/>
    <mergeCell ref="J42:J46"/>
    <mergeCell ref="K42:K46"/>
    <mergeCell ref="L42:L46"/>
    <mergeCell ref="M42:M46"/>
    <mergeCell ref="K47:K51"/>
    <mergeCell ref="L47:L51"/>
    <mergeCell ref="M47:M51"/>
    <mergeCell ref="A52:A56"/>
    <mergeCell ref="B52:B56"/>
    <mergeCell ref="C52:C56"/>
    <mergeCell ref="H52:H56"/>
    <mergeCell ref="I52:I56"/>
    <mergeCell ref="J52:J56"/>
    <mergeCell ref="K52:K56"/>
    <mergeCell ref="A47:A51"/>
    <mergeCell ref="B47:B51"/>
    <mergeCell ref="C47:C51"/>
    <mergeCell ref="H47:H51"/>
    <mergeCell ref="I47:I51"/>
    <mergeCell ref="J47:J51"/>
    <mergeCell ref="L52:L56"/>
    <mergeCell ref="M52:M56"/>
    <mergeCell ref="A57:A61"/>
    <mergeCell ref="B57:B61"/>
    <mergeCell ref="C57:C61"/>
    <mergeCell ref="H57:H61"/>
    <mergeCell ref="I57:I61"/>
    <mergeCell ref="J57:J61"/>
    <mergeCell ref="K57:K61"/>
    <mergeCell ref="L57:L61"/>
    <mergeCell ref="M57:M61"/>
    <mergeCell ref="A67:A71"/>
    <mergeCell ref="B67:B71"/>
    <mergeCell ref="C67:C71"/>
    <mergeCell ref="H67:H71"/>
    <mergeCell ref="I67:I71"/>
    <mergeCell ref="J67:J71"/>
    <mergeCell ref="K67:K71"/>
    <mergeCell ref="L67:L71"/>
    <mergeCell ref="M67:M71"/>
    <mergeCell ref="A72:A76"/>
    <mergeCell ref="B72:B76"/>
    <mergeCell ref="C72:C76"/>
    <mergeCell ref="H72:H76"/>
    <mergeCell ref="I72:I76"/>
    <mergeCell ref="J72:J76"/>
    <mergeCell ref="K72:K76"/>
    <mergeCell ref="L72:L76"/>
    <mergeCell ref="M72:M76"/>
    <mergeCell ref="A77:A81"/>
    <mergeCell ref="B77:B81"/>
    <mergeCell ref="C77:C81"/>
    <mergeCell ref="H77:H81"/>
    <mergeCell ref="I77:I81"/>
    <mergeCell ref="J77:J81"/>
    <mergeCell ref="K77:K81"/>
    <mergeCell ref="L77:L81"/>
    <mergeCell ref="M77:M81"/>
    <mergeCell ref="K82:K86"/>
    <mergeCell ref="L82:L86"/>
    <mergeCell ref="M82:M86"/>
    <mergeCell ref="A87:A91"/>
    <mergeCell ref="B87:B91"/>
    <mergeCell ref="C87:C91"/>
    <mergeCell ref="H87:H91"/>
    <mergeCell ref="I87:I91"/>
    <mergeCell ref="J87:J91"/>
    <mergeCell ref="K87:K91"/>
    <mergeCell ref="A82:A86"/>
    <mergeCell ref="B82:B86"/>
    <mergeCell ref="C82:C86"/>
    <mergeCell ref="H82:H86"/>
    <mergeCell ref="I82:I86"/>
    <mergeCell ref="J82:J86"/>
    <mergeCell ref="L87:L91"/>
    <mergeCell ref="M87:M91"/>
    <mergeCell ref="A92:A96"/>
    <mergeCell ref="B92:B96"/>
    <mergeCell ref="C92:C96"/>
    <mergeCell ref="H92:H96"/>
    <mergeCell ref="I92:I96"/>
    <mergeCell ref="J92:J96"/>
    <mergeCell ref="K92:K96"/>
    <mergeCell ref="L92:L96"/>
    <mergeCell ref="M92:M96"/>
    <mergeCell ref="K97:K101"/>
    <mergeCell ref="L97:L101"/>
    <mergeCell ref="A102:A106"/>
    <mergeCell ref="B102:B106"/>
    <mergeCell ref="C102:C106"/>
    <mergeCell ref="H102:H106"/>
    <mergeCell ref="I102:I106"/>
    <mergeCell ref="J102:J106"/>
    <mergeCell ref="K102:K106"/>
    <mergeCell ref="L102:L106"/>
    <mergeCell ref="A97:A101"/>
    <mergeCell ref="B97:B101"/>
    <mergeCell ref="C97:C101"/>
    <mergeCell ref="H97:H101"/>
    <mergeCell ref="I97:I101"/>
    <mergeCell ref="J97:J101"/>
    <mergeCell ref="K107:K111"/>
    <mergeCell ref="L107:L111"/>
    <mergeCell ref="M107:M111"/>
    <mergeCell ref="A112:A116"/>
    <mergeCell ref="B112:B116"/>
    <mergeCell ref="C112:C116"/>
    <mergeCell ref="H112:H116"/>
    <mergeCell ref="I112:I116"/>
    <mergeCell ref="J112:J116"/>
    <mergeCell ref="K112:K116"/>
    <mergeCell ref="A107:A111"/>
    <mergeCell ref="B107:B111"/>
    <mergeCell ref="C107:C111"/>
    <mergeCell ref="H107:H111"/>
    <mergeCell ref="I107:I111"/>
    <mergeCell ref="J107:J111"/>
    <mergeCell ref="L112:L116"/>
    <mergeCell ref="M112:M116"/>
    <mergeCell ref="A117:A121"/>
    <mergeCell ref="B117:B121"/>
    <mergeCell ref="C117:C121"/>
    <mergeCell ref="H117:H121"/>
    <mergeCell ref="I117:I121"/>
    <mergeCell ref="J117:J121"/>
    <mergeCell ref="K117:K121"/>
    <mergeCell ref="L117:L121"/>
    <mergeCell ref="M117:M121"/>
    <mergeCell ref="A122:A126"/>
    <mergeCell ref="B122:B126"/>
    <mergeCell ref="C122:C126"/>
    <mergeCell ref="H122:H126"/>
    <mergeCell ref="I122:I126"/>
    <mergeCell ref="J122:J126"/>
    <mergeCell ref="K122:K126"/>
    <mergeCell ref="L122:L126"/>
    <mergeCell ref="M122:M126"/>
    <mergeCell ref="K127:K131"/>
    <mergeCell ref="L127:L131"/>
    <mergeCell ref="M127:M131"/>
    <mergeCell ref="A132:A136"/>
    <mergeCell ref="B132:B136"/>
    <mergeCell ref="C132:C136"/>
    <mergeCell ref="H132:H136"/>
    <mergeCell ref="I132:I136"/>
    <mergeCell ref="J132:J136"/>
    <mergeCell ref="K132:K136"/>
    <mergeCell ref="A127:A131"/>
    <mergeCell ref="B127:B131"/>
    <mergeCell ref="C127:C131"/>
    <mergeCell ref="H127:H131"/>
    <mergeCell ref="I127:I131"/>
    <mergeCell ref="J127:J131"/>
    <mergeCell ref="L132:L136"/>
    <mergeCell ref="M132:M136"/>
    <mergeCell ref="A137:A141"/>
    <mergeCell ref="B137:B141"/>
    <mergeCell ref="C137:C141"/>
    <mergeCell ref="H137:H141"/>
    <mergeCell ref="I137:I141"/>
    <mergeCell ref="J137:J141"/>
    <mergeCell ref="K137:K141"/>
    <mergeCell ref="L137:L141"/>
    <mergeCell ref="M137:M141"/>
    <mergeCell ref="A142:A146"/>
    <mergeCell ref="B142:B146"/>
    <mergeCell ref="C142:C146"/>
    <mergeCell ref="H142:H146"/>
    <mergeCell ref="I142:I146"/>
    <mergeCell ref="J142:J146"/>
    <mergeCell ref="K142:K146"/>
    <mergeCell ref="L142:L146"/>
    <mergeCell ref="M142:M146"/>
    <mergeCell ref="K147:K151"/>
    <mergeCell ref="L147:L151"/>
    <mergeCell ref="M147:M151"/>
    <mergeCell ref="A152:A156"/>
    <mergeCell ref="B152:B156"/>
    <mergeCell ref="C152:C156"/>
    <mergeCell ref="H152:H156"/>
    <mergeCell ref="I152:I156"/>
    <mergeCell ref="J152:J156"/>
    <mergeCell ref="K152:K156"/>
    <mergeCell ref="A147:A151"/>
    <mergeCell ref="B147:B151"/>
    <mergeCell ref="C147:C151"/>
    <mergeCell ref="H147:H151"/>
    <mergeCell ref="I147:I151"/>
    <mergeCell ref="J147:J151"/>
    <mergeCell ref="L152:L156"/>
    <mergeCell ref="M152:M156"/>
  </mergeCells>
  <pageMargins left="0.31496062992125984" right="0.31496062992125984" top="0.55118110236220474" bottom="0.35433070866141736" header="0" footer="0"/>
  <pageSetup paperSize="9" scale="48" fitToHeight="3" orientation="portrait" r:id="rId1"/>
  <rowBreaks count="2" manualBreakCount="2">
    <brk id="51" max="7" man="1"/>
    <brk id="11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05D01-FD4B-44CC-9978-A95D28CEA4BF}">
  <sheetPr>
    <tabColor theme="6" tint="-0.249977111117893"/>
  </sheetPr>
  <dimension ref="A1:M32"/>
  <sheetViews>
    <sheetView workbookViewId="0">
      <selection activeCell="C3" sqref="C3:C4"/>
    </sheetView>
  </sheetViews>
  <sheetFormatPr defaultRowHeight="15"/>
  <cols>
    <col min="2" max="2" width="34.28515625" customWidth="1"/>
    <col min="258" max="258" width="34.28515625" customWidth="1"/>
    <col min="514" max="514" width="34.28515625" customWidth="1"/>
    <col min="770" max="770" width="34.28515625" customWidth="1"/>
    <col min="1026" max="1026" width="34.28515625" customWidth="1"/>
    <col min="1282" max="1282" width="34.28515625" customWidth="1"/>
    <col min="1538" max="1538" width="34.28515625" customWidth="1"/>
    <col min="1794" max="1794" width="34.28515625" customWidth="1"/>
    <col min="2050" max="2050" width="34.28515625" customWidth="1"/>
    <col min="2306" max="2306" width="34.28515625" customWidth="1"/>
    <col min="2562" max="2562" width="34.28515625" customWidth="1"/>
    <col min="2818" max="2818" width="34.28515625" customWidth="1"/>
    <col min="3074" max="3074" width="34.28515625" customWidth="1"/>
    <col min="3330" max="3330" width="34.28515625" customWidth="1"/>
    <col min="3586" max="3586" width="34.28515625" customWidth="1"/>
    <col min="3842" max="3842" width="34.28515625" customWidth="1"/>
    <col min="4098" max="4098" width="34.28515625" customWidth="1"/>
    <col min="4354" max="4354" width="34.28515625" customWidth="1"/>
    <col min="4610" max="4610" width="34.28515625" customWidth="1"/>
    <col min="4866" max="4866" width="34.28515625" customWidth="1"/>
    <col min="5122" max="5122" width="34.28515625" customWidth="1"/>
    <col min="5378" max="5378" width="34.28515625" customWidth="1"/>
    <col min="5634" max="5634" width="34.28515625" customWidth="1"/>
    <col min="5890" max="5890" width="34.28515625" customWidth="1"/>
    <col min="6146" max="6146" width="34.28515625" customWidth="1"/>
    <col min="6402" max="6402" width="34.28515625" customWidth="1"/>
    <col min="6658" max="6658" width="34.28515625" customWidth="1"/>
    <col min="6914" max="6914" width="34.28515625" customWidth="1"/>
    <col min="7170" max="7170" width="34.28515625" customWidth="1"/>
    <col min="7426" max="7426" width="34.28515625" customWidth="1"/>
    <col min="7682" max="7682" width="34.28515625" customWidth="1"/>
    <col min="7938" max="7938" width="34.28515625" customWidth="1"/>
    <col min="8194" max="8194" width="34.28515625" customWidth="1"/>
    <col min="8450" max="8450" width="34.28515625" customWidth="1"/>
    <col min="8706" max="8706" width="34.28515625" customWidth="1"/>
    <col min="8962" max="8962" width="34.28515625" customWidth="1"/>
    <col min="9218" max="9218" width="34.28515625" customWidth="1"/>
    <col min="9474" max="9474" width="34.28515625" customWidth="1"/>
    <col min="9730" max="9730" width="34.28515625" customWidth="1"/>
    <col min="9986" max="9986" width="34.28515625" customWidth="1"/>
    <col min="10242" max="10242" width="34.28515625" customWidth="1"/>
    <col min="10498" max="10498" width="34.28515625" customWidth="1"/>
    <col min="10754" max="10754" width="34.28515625" customWidth="1"/>
    <col min="11010" max="11010" width="34.28515625" customWidth="1"/>
    <col min="11266" max="11266" width="34.28515625" customWidth="1"/>
    <col min="11522" max="11522" width="34.28515625" customWidth="1"/>
    <col min="11778" max="11778" width="34.28515625" customWidth="1"/>
    <col min="12034" max="12034" width="34.28515625" customWidth="1"/>
    <col min="12290" max="12290" width="34.28515625" customWidth="1"/>
    <col min="12546" max="12546" width="34.28515625" customWidth="1"/>
    <col min="12802" max="12802" width="34.28515625" customWidth="1"/>
    <col min="13058" max="13058" width="34.28515625" customWidth="1"/>
    <col min="13314" max="13314" width="34.28515625" customWidth="1"/>
    <col min="13570" max="13570" width="34.28515625" customWidth="1"/>
    <col min="13826" max="13826" width="34.28515625" customWidth="1"/>
    <col min="14082" max="14082" width="34.28515625" customWidth="1"/>
    <col min="14338" max="14338" width="34.28515625" customWidth="1"/>
    <col min="14594" max="14594" width="34.28515625" customWidth="1"/>
    <col min="14850" max="14850" width="34.28515625" customWidth="1"/>
    <col min="15106" max="15106" width="34.28515625" customWidth="1"/>
    <col min="15362" max="15362" width="34.28515625" customWidth="1"/>
    <col min="15618" max="15618" width="34.28515625" customWidth="1"/>
    <col min="15874" max="15874" width="34.28515625" customWidth="1"/>
    <col min="16130" max="16130" width="34.28515625" customWidth="1"/>
  </cols>
  <sheetData>
    <row r="1" spans="1:13">
      <c r="A1" s="3"/>
      <c r="B1" s="2"/>
      <c r="C1" s="2"/>
      <c r="D1" s="3"/>
      <c r="E1" s="3"/>
      <c r="F1" s="3"/>
      <c r="G1" s="3"/>
      <c r="H1" s="5"/>
      <c r="I1" s="5"/>
      <c r="J1" s="5"/>
      <c r="K1" s="5" t="s">
        <v>0</v>
      </c>
      <c r="L1" s="2"/>
      <c r="M1" s="2"/>
    </row>
    <row r="2" spans="1:13">
      <c r="A2" s="3"/>
      <c r="B2" s="2"/>
      <c r="C2" s="122" t="s">
        <v>204</v>
      </c>
      <c r="D2" s="3"/>
      <c r="E2" s="3"/>
      <c r="F2" s="3"/>
      <c r="G2" s="3"/>
      <c r="H2" s="5"/>
      <c r="I2" s="5"/>
      <c r="J2" s="5"/>
      <c r="K2" s="5"/>
      <c r="L2" s="2"/>
      <c r="M2" s="2"/>
    </row>
    <row r="3" spans="1:13" ht="37.5" customHeight="1">
      <c r="A3" s="154" t="s">
        <v>1</v>
      </c>
      <c r="B3" s="154" t="s">
        <v>2</v>
      </c>
      <c r="C3" s="154" t="s">
        <v>3</v>
      </c>
      <c r="D3" s="156" t="s">
        <v>4</v>
      </c>
      <c r="E3" s="156"/>
      <c r="F3" s="156"/>
      <c r="G3" s="156"/>
      <c r="H3" s="157" t="s">
        <v>5</v>
      </c>
      <c r="I3" s="158"/>
      <c r="J3" s="158"/>
      <c r="K3" s="158"/>
      <c r="L3" s="159" t="s">
        <v>6</v>
      </c>
      <c r="M3" s="154" t="s">
        <v>7</v>
      </c>
    </row>
    <row r="4" spans="1:13" ht="72">
      <c r="A4" s="155"/>
      <c r="B4" s="155"/>
      <c r="C4" s="155"/>
      <c r="D4" s="65" t="s">
        <v>8</v>
      </c>
      <c r="E4" s="65" t="s">
        <v>9</v>
      </c>
      <c r="F4" s="65" t="s">
        <v>10</v>
      </c>
      <c r="G4" s="65" t="s">
        <v>11</v>
      </c>
      <c r="H4" s="69" t="s">
        <v>12</v>
      </c>
      <c r="I4" s="9" t="s">
        <v>13</v>
      </c>
      <c r="J4" s="69" t="s">
        <v>14</v>
      </c>
      <c r="K4" s="69" t="s">
        <v>15</v>
      </c>
      <c r="L4" s="160"/>
      <c r="M4" s="161"/>
    </row>
    <row r="5" spans="1:13" ht="14.45" customHeight="1">
      <c r="A5" s="154"/>
      <c r="B5" s="167" t="s">
        <v>205</v>
      </c>
      <c r="C5" s="154">
        <v>2020</v>
      </c>
      <c r="D5" s="10" t="s">
        <v>16</v>
      </c>
      <c r="E5" s="12">
        <f>E6+E7+E8+E9</f>
        <v>2247.94</v>
      </c>
      <c r="F5" s="12">
        <f>F6+F7+F8+F9</f>
        <v>551.23</v>
      </c>
      <c r="G5" s="12">
        <f t="shared" ref="G5:G29" si="0">IF(F5&gt;0,(F5/E5)*100,0)</f>
        <v>24.521561963397602</v>
      </c>
      <c r="H5" s="162"/>
      <c r="I5" s="162"/>
      <c r="J5" s="162"/>
      <c r="K5" s="162"/>
      <c r="L5" s="154" t="s">
        <v>206</v>
      </c>
      <c r="M5" s="154"/>
    </row>
    <row r="6" spans="1:13" ht="14.45" customHeight="1">
      <c r="A6" s="155"/>
      <c r="B6" s="168"/>
      <c r="C6" s="155"/>
      <c r="D6" s="67" t="s">
        <v>17</v>
      </c>
      <c r="E6" s="14">
        <f t="shared" ref="E6:F9" si="1">E11+E21</f>
        <v>40.799999999999997</v>
      </c>
      <c r="F6" s="14">
        <f t="shared" si="1"/>
        <v>0</v>
      </c>
      <c r="G6" s="14">
        <f t="shared" si="0"/>
        <v>0</v>
      </c>
      <c r="H6" s="163"/>
      <c r="I6" s="163"/>
      <c r="J6" s="163"/>
      <c r="K6" s="163"/>
      <c r="L6" s="155"/>
      <c r="M6" s="155"/>
    </row>
    <row r="7" spans="1:13" ht="14.45" customHeight="1">
      <c r="A7" s="155"/>
      <c r="B7" s="168"/>
      <c r="C7" s="155"/>
      <c r="D7" s="67" t="s">
        <v>18</v>
      </c>
      <c r="E7" s="14">
        <f t="shared" si="1"/>
        <v>0</v>
      </c>
      <c r="F7" s="14">
        <f t="shared" si="1"/>
        <v>0</v>
      </c>
      <c r="G7" s="14">
        <f t="shared" si="0"/>
        <v>0</v>
      </c>
      <c r="H7" s="163"/>
      <c r="I7" s="163"/>
      <c r="J7" s="163"/>
      <c r="K7" s="163"/>
      <c r="L7" s="155"/>
      <c r="M7" s="155"/>
    </row>
    <row r="8" spans="1:13">
      <c r="A8" s="155"/>
      <c r="B8" s="168"/>
      <c r="C8" s="155"/>
      <c r="D8" s="67" t="s">
        <v>19</v>
      </c>
      <c r="E8" s="14">
        <f t="shared" si="1"/>
        <v>2207.14</v>
      </c>
      <c r="F8" s="14">
        <f t="shared" si="1"/>
        <v>551.23</v>
      </c>
      <c r="G8" s="14">
        <f t="shared" si="0"/>
        <v>24.974854336381018</v>
      </c>
      <c r="H8" s="163"/>
      <c r="I8" s="163"/>
      <c r="J8" s="163"/>
      <c r="K8" s="163"/>
      <c r="L8" s="155"/>
      <c r="M8" s="155"/>
    </row>
    <row r="9" spans="1:13" ht="22.15" customHeight="1">
      <c r="A9" s="161"/>
      <c r="B9" s="213"/>
      <c r="C9" s="161"/>
      <c r="D9" s="67" t="s">
        <v>20</v>
      </c>
      <c r="E9" s="14">
        <f t="shared" si="1"/>
        <v>0</v>
      </c>
      <c r="F9" s="14">
        <f t="shared" si="1"/>
        <v>0</v>
      </c>
      <c r="G9" s="14">
        <f t="shared" si="0"/>
        <v>0</v>
      </c>
      <c r="H9" s="209"/>
      <c r="I9" s="209"/>
      <c r="J9" s="209"/>
      <c r="K9" s="209"/>
      <c r="L9" s="161"/>
      <c r="M9" s="161"/>
    </row>
    <row r="10" spans="1:13" ht="28.15" customHeight="1">
      <c r="A10" s="156"/>
      <c r="B10" s="374" t="s">
        <v>207</v>
      </c>
      <c r="C10" s="156">
        <v>2020</v>
      </c>
      <c r="D10" s="10" t="s">
        <v>16</v>
      </c>
      <c r="E10" s="12">
        <f>E11+E12+E13+E14</f>
        <v>1022.84</v>
      </c>
      <c r="F10" s="12">
        <f>F11+F12+F13+F14</f>
        <v>0</v>
      </c>
      <c r="G10" s="12">
        <v>0</v>
      </c>
      <c r="H10" s="164"/>
      <c r="I10" s="162"/>
      <c r="J10" s="162"/>
      <c r="K10" s="162"/>
      <c r="L10" s="154"/>
      <c r="M10" s="154"/>
    </row>
    <row r="11" spans="1:13" ht="14.45" customHeight="1">
      <c r="A11" s="156"/>
      <c r="B11" s="375"/>
      <c r="C11" s="156"/>
      <c r="D11" s="67" t="s">
        <v>17</v>
      </c>
      <c r="E11" s="14">
        <v>0</v>
      </c>
      <c r="F11" s="14">
        <v>0</v>
      </c>
      <c r="G11" s="14">
        <f t="shared" si="0"/>
        <v>0</v>
      </c>
      <c r="H11" s="165"/>
      <c r="I11" s="163"/>
      <c r="J11" s="163"/>
      <c r="K11" s="163"/>
      <c r="L11" s="155"/>
      <c r="M11" s="155"/>
    </row>
    <row r="12" spans="1:13" ht="14.45" customHeight="1">
      <c r="A12" s="156"/>
      <c r="B12" s="375"/>
      <c r="C12" s="156"/>
      <c r="D12" s="67" t="s">
        <v>18</v>
      </c>
      <c r="E12" s="14">
        <f t="shared" ref="E12:F14" si="2">E17</f>
        <v>0</v>
      </c>
      <c r="F12" s="14">
        <f t="shared" si="2"/>
        <v>0</v>
      </c>
      <c r="G12" s="14">
        <f t="shared" si="0"/>
        <v>0</v>
      </c>
      <c r="H12" s="165"/>
      <c r="I12" s="163"/>
      <c r="J12" s="163"/>
      <c r="K12" s="163"/>
      <c r="L12" s="155"/>
      <c r="M12" s="155"/>
    </row>
    <row r="13" spans="1:13">
      <c r="A13" s="156"/>
      <c r="B13" s="375"/>
      <c r="C13" s="156"/>
      <c r="D13" s="67" t="s">
        <v>19</v>
      </c>
      <c r="E13" s="14">
        <f>E18</f>
        <v>1022.84</v>
      </c>
      <c r="F13" s="14">
        <f>F18</f>
        <v>0</v>
      </c>
      <c r="G13" s="14">
        <v>0</v>
      </c>
      <c r="H13" s="165"/>
      <c r="I13" s="163"/>
      <c r="J13" s="163"/>
      <c r="K13" s="163"/>
      <c r="L13" s="155"/>
      <c r="M13" s="155"/>
    </row>
    <row r="14" spans="1:13">
      <c r="A14" s="156"/>
      <c r="B14" s="376"/>
      <c r="C14" s="156"/>
      <c r="D14" s="67" t="s">
        <v>20</v>
      </c>
      <c r="E14" s="14">
        <f t="shared" si="2"/>
        <v>0</v>
      </c>
      <c r="F14" s="14">
        <f t="shared" si="2"/>
        <v>0</v>
      </c>
      <c r="G14" s="14">
        <f t="shared" si="0"/>
        <v>0</v>
      </c>
      <c r="H14" s="166"/>
      <c r="I14" s="209"/>
      <c r="J14" s="209"/>
      <c r="K14" s="209"/>
      <c r="L14" s="161"/>
      <c r="M14" s="161"/>
    </row>
    <row r="15" spans="1:13" ht="14.45" customHeight="1">
      <c r="A15" s="156" t="s">
        <v>128</v>
      </c>
      <c r="B15" s="237" t="s">
        <v>208</v>
      </c>
      <c r="C15" s="154">
        <v>2020</v>
      </c>
      <c r="D15" s="10" t="s">
        <v>16</v>
      </c>
      <c r="E15" s="12">
        <f>E16+E17+E18+E19</f>
        <v>1022.84</v>
      </c>
      <c r="F15" s="12">
        <f>F16+F17+F18+F19</f>
        <v>0</v>
      </c>
      <c r="G15" s="12">
        <v>0</v>
      </c>
      <c r="H15" s="154" t="s">
        <v>209</v>
      </c>
      <c r="I15" s="162">
        <v>2</v>
      </c>
      <c r="J15" s="162">
        <v>0</v>
      </c>
      <c r="K15" s="162">
        <v>0</v>
      </c>
      <c r="L15" s="154" t="s">
        <v>210</v>
      </c>
      <c r="M15" s="154"/>
    </row>
    <row r="16" spans="1:13" ht="14.45" customHeight="1">
      <c r="A16" s="156"/>
      <c r="B16" s="238"/>
      <c r="C16" s="155"/>
      <c r="D16" s="67" t="s">
        <v>17</v>
      </c>
      <c r="E16" s="14">
        <v>0</v>
      </c>
      <c r="F16" s="14">
        <v>0</v>
      </c>
      <c r="G16" s="14">
        <f t="shared" si="0"/>
        <v>0</v>
      </c>
      <c r="H16" s="155"/>
      <c r="I16" s="163"/>
      <c r="J16" s="163"/>
      <c r="K16" s="163"/>
      <c r="L16" s="155"/>
      <c r="M16" s="155"/>
    </row>
    <row r="17" spans="1:13" ht="14.45" customHeight="1">
      <c r="A17" s="156"/>
      <c r="B17" s="238"/>
      <c r="C17" s="155"/>
      <c r="D17" s="67" t="s">
        <v>18</v>
      </c>
      <c r="E17" s="14">
        <v>0</v>
      </c>
      <c r="F17" s="14">
        <v>0</v>
      </c>
      <c r="G17" s="14">
        <f t="shared" si="0"/>
        <v>0</v>
      </c>
      <c r="H17" s="155"/>
      <c r="I17" s="163"/>
      <c r="J17" s="163"/>
      <c r="K17" s="163"/>
      <c r="L17" s="155"/>
      <c r="M17" s="155"/>
    </row>
    <row r="18" spans="1:13">
      <c r="A18" s="156"/>
      <c r="B18" s="238"/>
      <c r="C18" s="155"/>
      <c r="D18" s="67" t="s">
        <v>19</v>
      </c>
      <c r="E18" s="14">
        <v>1022.84</v>
      </c>
      <c r="F18" s="14">
        <v>0</v>
      </c>
      <c r="G18" s="14">
        <f t="shared" si="0"/>
        <v>0</v>
      </c>
      <c r="H18" s="155"/>
      <c r="I18" s="163"/>
      <c r="J18" s="163"/>
      <c r="K18" s="163"/>
      <c r="L18" s="155"/>
      <c r="M18" s="155"/>
    </row>
    <row r="19" spans="1:13">
      <c r="A19" s="156"/>
      <c r="B19" s="242"/>
      <c r="C19" s="161"/>
      <c r="D19" s="67" t="s">
        <v>20</v>
      </c>
      <c r="E19" s="14">
        <v>0</v>
      </c>
      <c r="F19" s="14">
        <v>0</v>
      </c>
      <c r="G19" s="14">
        <f t="shared" si="0"/>
        <v>0</v>
      </c>
      <c r="H19" s="161"/>
      <c r="I19" s="209"/>
      <c r="J19" s="209"/>
      <c r="K19" s="209"/>
      <c r="L19" s="161"/>
      <c r="M19" s="161"/>
    </row>
    <row r="20" spans="1:13" ht="14.45" customHeight="1">
      <c r="A20" s="156"/>
      <c r="B20" s="374" t="s">
        <v>211</v>
      </c>
      <c r="C20" s="156">
        <v>2020</v>
      </c>
      <c r="D20" s="10" t="s">
        <v>16</v>
      </c>
      <c r="E20" s="12">
        <f>E21+E22+E23+E24</f>
        <v>1225.0999999999999</v>
      </c>
      <c r="F20" s="12">
        <f>F21+F22+F23+F24</f>
        <v>551.23</v>
      </c>
      <c r="G20" s="12">
        <f t="shared" si="0"/>
        <v>44.994694310668521</v>
      </c>
      <c r="H20" s="164"/>
      <c r="I20" s="162"/>
      <c r="J20" s="162"/>
      <c r="K20" s="162"/>
      <c r="L20" s="154"/>
      <c r="M20" s="154"/>
    </row>
    <row r="21" spans="1:13" ht="14.45" customHeight="1">
      <c r="A21" s="156"/>
      <c r="B21" s="375"/>
      <c r="C21" s="156"/>
      <c r="D21" s="67" t="s">
        <v>17</v>
      </c>
      <c r="E21" s="14">
        <f t="shared" ref="E21:F23" si="3">E26</f>
        <v>40.799999999999997</v>
      </c>
      <c r="F21" s="14">
        <f t="shared" si="3"/>
        <v>0</v>
      </c>
      <c r="G21" s="14">
        <f t="shared" si="0"/>
        <v>0</v>
      </c>
      <c r="H21" s="165"/>
      <c r="I21" s="163"/>
      <c r="J21" s="163"/>
      <c r="K21" s="163"/>
      <c r="L21" s="155"/>
      <c r="M21" s="155"/>
    </row>
    <row r="22" spans="1:13" ht="14.45" customHeight="1">
      <c r="A22" s="156"/>
      <c r="B22" s="375"/>
      <c r="C22" s="156"/>
      <c r="D22" s="67" t="s">
        <v>18</v>
      </c>
      <c r="E22" s="14">
        <f t="shared" si="3"/>
        <v>0</v>
      </c>
      <c r="F22" s="14">
        <f t="shared" si="3"/>
        <v>0</v>
      </c>
      <c r="G22" s="14">
        <f t="shared" si="0"/>
        <v>0</v>
      </c>
      <c r="H22" s="165"/>
      <c r="I22" s="163"/>
      <c r="J22" s="163"/>
      <c r="K22" s="163"/>
      <c r="L22" s="155"/>
      <c r="M22" s="155"/>
    </row>
    <row r="23" spans="1:13">
      <c r="A23" s="156"/>
      <c r="B23" s="375"/>
      <c r="C23" s="156"/>
      <c r="D23" s="67" t="s">
        <v>19</v>
      </c>
      <c r="E23" s="14">
        <f t="shared" si="3"/>
        <v>1184.3</v>
      </c>
      <c r="F23" s="14">
        <f t="shared" si="3"/>
        <v>551.23</v>
      </c>
      <c r="G23" s="14">
        <f>IF(F23&gt;0,(F23/E23)*100,0)</f>
        <v>46.544794393312507</v>
      </c>
      <c r="H23" s="165"/>
      <c r="I23" s="163"/>
      <c r="J23" s="163"/>
      <c r="K23" s="163"/>
      <c r="L23" s="155"/>
      <c r="M23" s="155"/>
    </row>
    <row r="24" spans="1:13">
      <c r="A24" s="156"/>
      <c r="B24" s="376"/>
      <c r="C24" s="156"/>
      <c r="D24" s="67" t="s">
        <v>20</v>
      </c>
      <c r="E24" s="14">
        <f>E29</f>
        <v>0</v>
      </c>
      <c r="F24" s="14">
        <v>0</v>
      </c>
      <c r="G24" s="14">
        <f t="shared" si="0"/>
        <v>0</v>
      </c>
      <c r="H24" s="166"/>
      <c r="I24" s="209"/>
      <c r="J24" s="209"/>
      <c r="K24" s="209"/>
      <c r="L24" s="161"/>
      <c r="M24" s="161"/>
    </row>
    <row r="25" spans="1:13" ht="14.45" customHeight="1">
      <c r="A25" s="156" t="s">
        <v>128</v>
      </c>
      <c r="B25" s="237" t="s">
        <v>212</v>
      </c>
      <c r="C25" s="154">
        <v>2020</v>
      </c>
      <c r="D25" s="10" t="s">
        <v>16</v>
      </c>
      <c r="E25" s="12">
        <f>E26+E27+E28+E29</f>
        <v>1225.0999999999999</v>
      </c>
      <c r="F25" s="12">
        <f>F26+F27+F28+F29</f>
        <v>551.23</v>
      </c>
      <c r="G25" s="14">
        <f>F25/E25*100</f>
        <v>44.994694310668521</v>
      </c>
      <c r="H25" s="154" t="s">
        <v>213</v>
      </c>
      <c r="I25" s="162"/>
      <c r="J25" s="162"/>
      <c r="K25" s="377"/>
      <c r="L25" s="154" t="s">
        <v>206</v>
      </c>
      <c r="M25" s="154" t="s">
        <v>214</v>
      </c>
    </row>
    <row r="26" spans="1:13" ht="14.45" customHeight="1">
      <c r="A26" s="156"/>
      <c r="B26" s="238"/>
      <c r="C26" s="155"/>
      <c r="D26" s="67" t="s">
        <v>17</v>
      </c>
      <c r="E26" s="14">
        <v>40.799999999999997</v>
      </c>
      <c r="F26" s="14">
        <v>0</v>
      </c>
      <c r="G26" s="14">
        <f>F26/E26*100</f>
        <v>0</v>
      </c>
      <c r="H26" s="155"/>
      <c r="I26" s="163"/>
      <c r="J26" s="163"/>
      <c r="K26" s="378"/>
      <c r="L26" s="155"/>
      <c r="M26" s="155"/>
    </row>
    <row r="27" spans="1:13" ht="14.45" customHeight="1">
      <c r="A27" s="156"/>
      <c r="B27" s="238"/>
      <c r="C27" s="155"/>
      <c r="D27" s="67" t="s">
        <v>18</v>
      </c>
      <c r="E27" s="14">
        <v>0</v>
      </c>
      <c r="F27" s="14">
        <v>0</v>
      </c>
      <c r="G27" s="14">
        <v>0</v>
      </c>
      <c r="H27" s="155"/>
      <c r="I27" s="163"/>
      <c r="J27" s="163"/>
      <c r="K27" s="378"/>
      <c r="L27" s="155"/>
      <c r="M27" s="155"/>
    </row>
    <row r="28" spans="1:13">
      <c r="A28" s="156"/>
      <c r="B28" s="238"/>
      <c r="C28" s="155"/>
      <c r="D28" s="67" t="s">
        <v>19</v>
      </c>
      <c r="E28" s="14">
        <v>1184.3</v>
      </c>
      <c r="F28" s="14">
        <v>551.23</v>
      </c>
      <c r="G28" s="14">
        <f>F28/E28*100</f>
        <v>46.544794393312507</v>
      </c>
      <c r="H28" s="155"/>
      <c r="I28" s="163"/>
      <c r="J28" s="163"/>
      <c r="K28" s="378"/>
      <c r="L28" s="155"/>
      <c r="M28" s="155"/>
    </row>
    <row r="29" spans="1:13">
      <c r="A29" s="156"/>
      <c r="B29" s="242"/>
      <c r="C29" s="161"/>
      <c r="D29" s="67" t="s">
        <v>20</v>
      </c>
      <c r="E29" s="14">
        <v>0</v>
      </c>
      <c r="F29" s="14">
        <v>0</v>
      </c>
      <c r="G29" s="14">
        <f t="shared" si="0"/>
        <v>0</v>
      </c>
      <c r="H29" s="161"/>
      <c r="I29" s="209"/>
      <c r="J29" s="209"/>
      <c r="K29" s="379"/>
      <c r="L29" s="161"/>
      <c r="M29" s="161"/>
    </row>
    <row r="30" spans="1:13">
      <c r="A30" s="3"/>
      <c r="B30" s="2"/>
      <c r="C30" s="2"/>
      <c r="D30" s="3"/>
      <c r="E30" s="3"/>
      <c r="F30" s="3"/>
      <c r="G30" s="3"/>
      <c r="H30" s="5"/>
      <c r="I30" s="5"/>
      <c r="J30" s="5"/>
      <c r="K30" s="5"/>
      <c r="L30" s="2"/>
      <c r="M30" s="2"/>
    </row>
    <row r="31" spans="1:13">
      <c r="A31" s="3"/>
      <c r="B31" s="2"/>
      <c r="C31" s="2"/>
      <c r="D31" s="3"/>
      <c r="E31" s="3"/>
      <c r="F31" s="3"/>
      <c r="G31" s="3"/>
      <c r="H31" s="5"/>
      <c r="I31" s="5"/>
      <c r="J31" s="5"/>
      <c r="K31" s="5"/>
      <c r="L31" s="2"/>
      <c r="M31" s="2"/>
    </row>
    <row r="32" spans="1:13">
      <c r="A32" s="3"/>
      <c r="B32" s="2"/>
      <c r="C32" s="2"/>
      <c r="D32" s="3"/>
      <c r="E32" s="3"/>
      <c r="F32" s="3"/>
      <c r="G32" s="3"/>
      <c r="H32" s="5"/>
      <c r="I32" s="5"/>
      <c r="J32" s="5"/>
      <c r="K32" s="5"/>
      <c r="L32" s="2"/>
      <c r="M32" s="2"/>
    </row>
  </sheetData>
  <mergeCells count="52">
    <mergeCell ref="J25:J29"/>
    <mergeCell ref="K25:K29"/>
    <mergeCell ref="L25:L29"/>
    <mergeCell ref="M25:M29"/>
    <mergeCell ref="A25:A29"/>
    <mergeCell ref="B25:B29"/>
    <mergeCell ref="C25:C29"/>
    <mergeCell ref="H25:H29"/>
    <mergeCell ref="I25:I29"/>
    <mergeCell ref="L15:L19"/>
    <mergeCell ref="M15:M19"/>
    <mergeCell ref="A20:A24"/>
    <mergeCell ref="B20:B24"/>
    <mergeCell ref="C20:C24"/>
    <mergeCell ref="H20:H24"/>
    <mergeCell ref="I20:I24"/>
    <mergeCell ref="J20:J24"/>
    <mergeCell ref="K20:K24"/>
    <mergeCell ref="L20:L24"/>
    <mergeCell ref="M20:M24"/>
    <mergeCell ref="K10:K14"/>
    <mergeCell ref="L10:L14"/>
    <mergeCell ref="M10:M14"/>
    <mergeCell ref="A15:A19"/>
    <mergeCell ref="B15:B19"/>
    <mergeCell ref="C15:C19"/>
    <mergeCell ref="H15:H19"/>
    <mergeCell ref="I15:I19"/>
    <mergeCell ref="J15:J19"/>
    <mergeCell ref="K15:K19"/>
    <mergeCell ref="A10:A14"/>
    <mergeCell ref="B10:B14"/>
    <mergeCell ref="C10:C14"/>
    <mergeCell ref="H10:H14"/>
    <mergeCell ref="I10:I14"/>
    <mergeCell ref="J10:J14"/>
    <mergeCell ref="M3:M4"/>
    <mergeCell ref="A5:A9"/>
    <mergeCell ref="B5:B9"/>
    <mergeCell ref="C5:C9"/>
    <mergeCell ref="H5:H9"/>
    <mergeCell ref="I5:I9"/>
    <mergeCell ref="J5:J9"/>
    <mergeCell ref="K5:K9"/>
    <mergeCell ref="L5:L9"/>
    <mergeCell ref="M5:M9"/>
    <mergeCell ref="A3:A4"/>
    <mergeCell ref="B3:B4"/>
    <mergeCell ref="C3:C4"/>
    <mergeCell ref="D3:G3"/>
    <mergeCell ref="H3:K3"/>
    <mergeCell ref="L3:L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3823-DBA6-4B93-9060-3F78FD2436DA}">
  <sheetPr>
    <tabColor theme="2" tint="-0.749992370372631"/>
    <pageSetUpPr fitToPage="1"/>
  </sheetPr>
  <dimension ref="A1:O50"/>
  <sheetViews>
    <sheetView zoomScale="130" zoomScaleNormal="130" workbookViewId="0">
      <selection activeCell="H9" sqref="H9:H13"/>
    </sheetView>
  </sheetViews>
  <sheetFormatPr defaultRowHeight="15"/>
  <cols>
    <col min="1" max="1" width="5" customWidth="1"/>
    <col min="2" max="2" width="38.7109375" customWidth="1"/>
    <col min="12" max="12" width="15" customWidth="1"/>
    <col min="13" max="13" width="15.85546875" customWidth="1"/>
    <col min="15" max="15" width="10.42578125" bestFit="1" customWidth="1"/>
    <col min="257" max="257" width="5" customWidth="1"/>
    <col min="258" max="258" width="38.7109375" customWidth="1"/>
    <col min="268" max="268" width="15" customWidth="1"/>
    <col min="269" max="269" width="15.85546875" customWidth="1"/>
    <col min="271" max="271" width="10.42578125" bestFit="1" customWidth="1"/>
    <col min="513" max="513" width="5" customWidth="1"/>
    <col min="514" max="514" width="38.7109375" customWidth="1"/>
    <col min="524" max="524" width="15" customWidth="1"/>
    <col min="525" max="525" width="15.85546875" customWidth="1"/>
    <col min="527" max="527" width="10.42578125" bestFit="1" customWidth="1"/>
    <col min="769" max="769" width="5" customWidth="1"/>
    <col min="770" max="770" width="38.7109375" customWidth="1"/>
    <col min="780" max="780" width="15" customWidth="1"/>
    <col min="781" max="781" width="15.85546875" customWidth="1"/>
    <col min="783" max="783" width="10.42578125" bestFit="1" customWidth="1"/>
    <col min="1025" max="1025" width="5" customWidth="1"/>
    <col min="1026" max="1026" width="38.7109375" customWidth="1"/>
    <col min="1036" max="1036" width="15" customWidth="1"/>
    <col min="1037" max="1037" width="15.85546875" customWidth="1"/>
    <col min="1039" max="1039" width="10.42578125" bestFit="1" customWidth="1"/>
    <col min="1281" max="1281" width="5" customWidth="1"/>
    <col min="1282" max="1282" width="38.7109375" customWidth="1"/>
    <col min="1292" max="1292" width="15" customWidth="1"/>
    <col min="1293" max="1293" width="15.85546875" customWidth="1"/>
    <col min="1295" max="1295" width="10.42578125" bestFit="1" customWidth="1"/>
    <col min="1537" max="1537" width="5" customWidth="1"/>
    <col min="1538" max="1538" width="38.7109375" customWidth="1"/>
    <col min="1548" max="1548" width="15" customWidth="1"/>
    <col min="1549" max="1549" width="15.85546875" customWidth="1"/>
    <col min="1551" max="1551" width="10.42578125" bestFit="1" customWidth="1"/>
    <col min="1793" max="1793" width="5" customWidth="1"/>
    <col min="1794" max="1794" width="38.7109375" customWidth="1"/>
    <col min="1804" max="1804" width="15" customWidth="1"/>
    <col min="1805" max="1805" width="15.85546875" customWidth="1"/>
    <col min="1807" max="1807" width="10.42578125" bestFit="1" customWidth="1"/>
    <col min="2049" max="2049" width="5" customWidth="1"/>
    <col min="2050" max="2050" width="38.7109375" customWidth="1"/>
    <col min="2060" max="2060" width="15" customWidth="1"/>
    <col min="2061" max="2061" width="15.85546875" customWidth="1"/>
    <col min="2063" max="2063" width="10.42578125" bestFit="1" customWidth="1"/>
    <col min="2305" max="2305" width="5" customWidth="1"/>
    <col min="2306" max="2306" width="38.7109375" customWidth="1"/>
    <col min="2316" max="2316" width="15" customWidth="1"/>
    <col min="2317" max="2317" width="15.85546875" customWidth="1"/>
    <col min="2319" max="2319" width="10.42578125" bestFit="1" customWidth="1"/>
    <col min="2561" max="2561" width="5" customWidth="1"/>
    <col min="2562" max="2562" width="38.7109375" customWidth="1"/>
    <col min="2572" max="2572" width="15" customWidth="1"/>
    <col min="2573" max="2573" width="15.85546875" customWidth="1"/>
    <col min="2575" max="2575" width="10.42578125" bestFit="1" customWidth="1"/>
    <col min="2817" max="2817" width="5" customWidth="1"/>
    <col min="2818" max="2818" width="38.7109375" customWidth="1"/>
    <col min="2828" max="2828" width="15" customWidth="1"/>
    <col min="2829" max="2829" width="15.85546875" customWidth="1"/>
    <col min="2831" max="2831" width="10.42578125" bestFit="1" customWidth="1"/>
    <col min="3073" max="3073" width="5" customWidth="1"/>
    <col min="3074" max="3074" width="38.7109375" customWidth="1"/>
    <col min="3084" max="3084" width="15" customWidth="1"/>
    <col min="3085" max="3085" width="15.85546875" customWidth="1"/>
    <col min="3087" max="3087" width="10.42578125" bestFit="1" customWidth="1"/>
    <col min="3329" max="3329" width="5" customWidth="1"/>
    <col min="3330" max="3330" width="38.7109375" customWidth="1"/>
    <col min="3340" max="3340" width="15" customWidth="1"/>
    <col min="3341" max="3341" width="15.85546875" customWidth="1"/>
    <col min="3343" max="3343" width="10.42578125" bestFit="1" customWidth="1"/>
    <col min="3585" max="3585" width="5" customWidth="1"/>
    <col min="3586" max="3586" width="38.7109375" customWidth="1"/>
    <col min="3596" max="3596" width="15" customWidth="1"/>
    <col min="3597" max="3597" width="15.85546875" customWidth="1"/>
    <col min="3599" max="3599" width="10.42578125" bestFit="1" customWidth="1"/>
    <col min="3841" max="3841" width="5" customWidth="1"/>
    <col min="3842" max="3842" width="38.7109375" customWidth="1"/>
    <col min="3852" max="3852" width="15" customWidth="1"/>
    <col min="3853" max="3853" width="15.85546875" customWidth="1"/>
    <col min="3855" max="3855" width="10.42578125" bestFit="1" customWidth="1"/>
    <col min="4097" max="4097" width="5" customWidth="1"/>
    <col min="4098" max="4098" width="38.7109375" customWidth="1"/>
    <col min="4108" max="4108" width="15" customWidth="1"/>
    <col min="4109" max="4109" width="15.85546875" customWidth="1"/>
    <col min="4111" max="4111" width="10.42578125" bestFit="1" customWidth="1"/>
    <col min="4353" max="4353" width="5" customWidth="1"/>
    <col min="4354" max="4354" width="38.7109375" customWidth="1"/>
    <col min="4364" max="4364" width="15" customWidth="1"/>
    <col min="4365" max="4365" width="15.85546875" customWidth="1"/>
    <col min="4367" max="4367" width="10.42578125" bestFit="1" customWidth="1"/>
    <col min="4609" max="4609" width="5" customWidth="1"/>
    <col min="4610" max="4610" width="38.7109375" customWidth="1"/>
    <col min="4620" max="4620" width="15" customWidth="1"/>
    <col min="4621" max="4621" width="15.85546875" customWidth="1"/>
    <col min="4623" max="4623" width="10.42578125" bestFit="1" customWidth="1"/>
    <col min="4865" max="4865" width="5" customWidth="1"/>
    <col min="4866" max="4866" width="38.7109375" customWidth="1"/>
    <col min="4876" max="4876" width="15" customWidth="1"/>
    <col min="4877" max="4877" width="15.85546875" customWidth="1"/>
    <col min="4879" max="4879" width="10.42578125" bestFit="1" customWidth="1"/>
    <col min="5121" max="5121" width="5" customWidth="1"/>
    <col min="5122" max="5122" width="38.7109375" customWidth="1"/>
    <col min="5132" max="5132" width="15" customWidth="1"/>
    <col min="5133" max="5133" width="15.85546875" customWidth="1"/>
    <col min="5135" max="5135" width="10.42578125" bestFit="1" customWidth="1"/>
    <col min="5377" max="5377" width="5" customWidth="1"/>
    <col min="5378" max="5378" width="38.7109375" customWidth="1"/>
    <col min="5388" max="5388" width="15" customWidth="1"/>
    <col min="5389" max="5389" width="15.85546875" customWidth="1"/>
    <col min="5391" max="5391" width="10.42578125" bestFit="1" customWidth="1"/>
    <col min="5633" max="5633" width="5" customWidth="1"/>
    <col min="5634" max="5634" width="38.7109375" customWidth="1"/>
    <col min="5644" max="5644" width="15" customWidth="1"/>
    <col min="5645" max="5645" width="15.85546875" customWidth="1"/>
    <col min="5647" max="5647" width="10.42578125" bestFit="1" customWidth="1"/>
    <col min="5889" max="5889" width="5" customWidth="1"/>
    <col min="5890" max="5890" width="38.7109375" customWidth="1"/>
    <col min="5900" max="5900" width="15" customWidth="1"/>
    <col min="5901" max="5901" width="15.85546875" customWidth="1"/>
    <col min="5903" max="5903" width="10.42578125" bestFit="1" customWidth="1"/>
    <col min="6145" max="6145" width="5" customWidth="1"/>
    <col min="6146" max="6146" width="38.7109375" customWidth="1"/>
    <col min="6156" max="6156" width="15" customWidth="1"/>
    <col min="6157" max="6157" width="15.85546875" customWidth="1"/>
    <col min="6159" max="6159" width="10.42578125" bestFit="1" customWidth="1"/>
    <col min="6401" max="6401" width="5" customWidth="1"/>
    <col min="6402" max="6402" width="38.7109375" customWidth="1"/>
    <col min="6412" max="6412" width="15" customWidth="1"/>
    <col min="6413" max="6413" width="15.85546875" customWidth="1"/>
    <col min="6415" max="6415" width="10.42578125" bestFit="1" customWidth="1"/>
    <col min="6657" max="6657" width="5" customWidth="1"/>
    <col min="6658" max="6658" width="38.7109375" customWidth="1"/>
    <col min="6668" max="6668" width="15" customWidth="1"/>
    <col min="6669" max="6669" width="15.85546875" customWidth="1"/>
    <col min="6671" max="6671" width="10.42578125" bestFit="1" customWidth="1"/>
    <col min="6913" max="6913" width="5" customWidth="1"/>
    <col min="6914" max="6914" width="38.7109375" customWidth="1"/>
    <col min="6924" max="6924" width="15" customWidth="1"/>
    <col min="6925" max="6925" width="15.85546875" customWidth="1"/>
    <col min="6927" max="6927" width="10.42578125" bestFit="1" customWidth="1"/>
    <col min="7169" max="7169" width="5" customWidth="1"/>
    <col min="7170" max="7170" width="38.7109375" customWidth="1"/>
    <col min="7180" max="7180" width="15" customWidth="1"/>
    <col min="7181" max="7181" width="15.85546875" customWidth="1"/>
    <col min="7183" max="7183" width="10.42578125" bestFit="1" customWidth="1"/>
    <col min="7425" max="7425" width="5" customWidth="1"/>
    <col min="7426" max="7426" width="38.7109375" customWidth="1"/>
    <col min="7436" max="7436" width="15" customWidth="1"/>
    <col min="7437" max="7437" width="15.85546875" customWidth="1"/>
    <col min="7439" max="7439" width="10.42578125" bestFit="1" customWidth="1"/>
    <col min="7681" max="7681" width="5" customWidth="1"/>
    <col min="7682" max="7682" width="38.7109375" customWidth="1"/>
    <col min="7692" max="7692" width="15" customWidth="1"/>
    <col min="7693" max="7693" width="15.85546875" customWidth="1"/>
    <col min="7695" max="7695" width="10.42578125" bestFit="1" customWidth="1"/>
    <col min="7937" max="7937" width="5" customWidth="1"/>
    <col min="7938" max="7938" width="38.7109375" customWidth="1"/>
    <col min="7948" max="7948" width="15" customWidth="1"/>
    <col min="7949" max="7949" width="15.85546875" customWidth="1"/>
    <col min="7951" max="7951" width="10.42578125" bestFit="1" customWidth="1"/>
    <col min="8193" max="8193" width="5" customWidth="1"/>
    <col min="8194" max="8194" width="38.7109375" customWidth="1"/>
    <col min="8204" max="8204" width="15" customWidth="1"/>
    <col min="8205" max="8205" width="15.85546875" customWidth="1"/>
    <col min="8207" max="8207" width="10.42578125" bestFit="1" customWidth="1"/>
    <col min="8449" max="8449" width="5" customWidth="1"/>
    <col min="8450" max="8450" width="38.7109375" customWidth="1"/>
    <col min="8460" max="8460" width="15" customWidth="1"/>
    <col min="8461" max="8461" width="15.85546875" customWidth="1"/>
    <col min="8463" max="8463" width="10.42578125" bestFit="1" customWidth="1"/>
    <col min="8705" max="8705" width="5" customWidth="1"/>
    <col min="8706" max="8706" width="38.7109375" customWidth="1"/>
    <col min="8716" max="8716" width="15" customWidth="1"/>
    <col min="8717" max="8717" width="15.85546875" customWidth="1"/>
    <col min="8719" max="8719" width="10.42578125" bestFit="1" customWidth="1"/>
    <col min="8961" max="8961" width="5" customWidth="1"/>
    <col min="8962" max="8962" width="38.7109375" customWidth="1"/>
    <col min="8972" max="8972" width="15" customWidth="1"/>
    <col min="8973" max="8973" width="15.85546875" customWidth="1"/>
    <col min="8975" max="8975" width="10.42578125" bestFit="1" customWidth="1"/>
    <col min="9217" max="9217" width="5" customWidth="1"/>
    <col min="9218" max="9218" width="38.7109375" customWidth="1"/>
    <col min="9228" max="9228" width="15" customWidth="1"/>
    <col min="9229" max="9229" width="15.85546875" customWidth="1"/>
    <col min="9231" max="9231" width="10.42578125" bestFit="1" customWidth="1"/>
    <col min="9473" max="9473" width="5" customWidth="1"/>
    <col min="9474" max="9474" width="38.7109375" customWidth="1"/>
    <col min="9484" max="9484" width="15" customWidth="1"/>
    <col min="9485" max="9485" width="15.85546875" customWidth="1"/>
    <col min="9487" max="9487" width="10.42578125" bestFit="1" customWidth="1"/>
    <col min="9729" max="9729" width="5" customWidth="1"/>
    <col min="9730" max="9730" width="38.7109375" customWidth="1"/>
    <col min="9740" max="9740" width="15" customWidth="1"/>
    <col min="9741" max="9741" width="15.85546875" customWidth="1"/>
    <col min="9743" max="9743" width="10.42578125" bestFit="1" customWidth="1"/>
    <col min="9985" max="9985" width="5" customWidth="1"/>
    <col min="9986" max="9986" width="38.7109375" customWidth="1"/>
    <col min="9996" max="9996" width="15" customWidth="1"/>
    <col min="9997" max="9997" width="15.85546875" customWidth="1"/>
    <col min="9999" max="9999" width="10.42578125" bestFit="1" customWidth="1"/>
    <col min="10241" max="10241" width="5" customWidth="1"/>
    <col min="10242" max="10242" width="38.7109375" customWidth="1"/>
    <col min="10252" max="10252" width="15" customWidth="1"/>
    <col min="10253" max="10253" width="15.85546875" customWidth="1"/>
    <col min="10255" max="10255" width="10.42578125" bestFit="1" customWidth="1"/>
    <col min="10497" max="10497" width="5" customWidth="1"/>
    <col min="10498" max="10498" width="38.7109375" customWidth="1"/>
    <col min="10508" max="10508" width="15" customWidth="1"/>
    <col min="10509" max="10509" width="15.85546875" customWidth="1"/>
    <col min="10511" max="10511" width="10.42578125" bestFit="1" customWidth="1"/>
    <col min="10753" max="10753" width="5" customWidth="1"/>
    <col min="10754" max="10754" width="38.7109375" customWidth="1"/>
    <col min="10764" max="10764" width="15" customWidth="1"/>
    <col min="10765" max="10765" width="15.85546875" customWidth="1"/>
    <col min="10767" max="10767" width="10.42578125" bestFit="1" customWidth="1"/>
    <col min="11009" max="11009" width="5" customWidth="1"/>
    <col min="11010" max="11010" width="38.7109375" customWidth="1"/>
    <col min="11020" max="11020" width="15" customWidth="1"/>
    <col min="11021" max="11021" width="15.85546875" customWidth="1"/>
    <col min="11023" max="11023" width="10.42578125" bestFit="1" customWidth="1"/>
    <col min="11265" max="11265" width="5" customWidth="1"/>
    <col min="11266" max="11266" width="38.7109375" customWidth="1"/>
    <col min="11276" max="11276" width="15" customWidth="1"/>
    <col min="11277" max="11277" width="15.85546875" customWidth="1"/>
    <col min="11279" max="11279" width="10.42578125" bestFit="1" customWidth="1"/>
    <col min="11521" max="11521" width="5" customWidth="1"/>
    <col min="11522" max="11522" width="38.7109375" customWidth="1"/>
    <col min="11532" max="11532" width="15" customWidth="1"/>
    <col min="11533" max="11533" width="15.85546875" customWidth="1"/>
    <col min="11535" max="11535" width="10.42578125" bestFit="1" customWidth="1"/>
    <col min="11777" max="11777" width="5" customWidth="1"/>
    <col min="11778" max="11778" width="38.7109375" customWidth="1"/>
    <col min="11788" max="11788" width="15" customWidth="1"/>
    <col min="11789" max="11789" width="15.85546875" customWidth="1"/>
    <col min="11791" max="11791" width="10.42578125" bestFit="1" customWidth="1"/>
    <col min="12033" max="12033" width="5" customWidth="1"/>
    <col min="12034" max="12034" width="38.7109375" customWidth="1"/>
    <col min="12044" max="12044" width="15" customWidth="1"/>
    <col min="12045" max="12045" width="15.85546875" customWidth="1"/>
    <col min="12047" max="12047" width="10.42578125" bestFit="1" customWidth="1"/>
    <col min="12289" max="12289" width="5" customWidth="1"/>
    <col min="12290" max="12290" width="38.7109375" customWidth="1"/>
    <col min="12300" max="12300" width="15" customWidth="1"/>
    <col min="12301" max="12301" width="15.85546875" customWidth="1"/>
    <col min="12303" max="12303" width="10.42578125" bestFit="1" customWidth="1"/>
    <col min="12545" max="12545" width="5" customWidth="1"/>
    <col min="12546" max="12546" width="38.7109375" customWidth="1"/>
    <col min="12556" max="12556" width="15" customWidth="1"/>
    <col min="12557" max="12557" width="15.85546875" customWidth="1"/>
    <col min="12559" max="12559" width="10.42578125" bestFit="1" customWidth="1"/>
    <col min="12801" max="12801" width="5" customWidth="1"/>
    <col min="12802" max="12802" width="38.7109375" customWidth="1"/>
    <col min="12812" max="12812" width="15" customWidth="1"/>
    <col min="12813" max="12813" width="15.85546875" customWidth="1"/>
    <col min="12815" max="12815" width="10.42578125" bestFit="1" customWidth="1"/>
    <col min="13057" max="13057" width="5" customWidth="1"/>
    <col min="13058" max="13058" width="38.7109375" customWidth="1"/>
    <col min="13068" max="13068" width="15" customWidth="1"/>
    <col min="13069" max="13069" width="15.85546875" customWidth="1"/>
    <col min="13071" max="13071" width="10.42578125" bestFit="1" customWidth="1"/>
    <col min="13313" max="13313" width="5" customWidth="1"/>
    <col min="13314" max="13314" width="38.7109375" customWidth="1"/>
    <col min="13324" max="13324" width="15" customWidth="1"/>
    <col min="13325" max="13325" width="15.85546875" customWidth="1"/>
    <col min="13327" max="13327" width="10.42578125" bestFit="1" customWidth="1"/>
    <col min="13569" max="13569" width="5" customWidth="1"/>
    <col min="13570" max="13570" width="38.7109375" customWidth="1"/>
    <col min="13580" max="13580" width="15" customWidth="1"/>
    <col min="13581" max="13581" width="15.85546875" customWidth="1"/>
    <col min="13583" max="13583" width="10.42578125" bestFit="1" customWidth="1"/>
    <col min="13825" max="13825" width="5" customWidth="1"/>
    <col min="13826" max="13826" width="38.7109375" customWidth="1"/>
    <col min="13836" max="13836" width="15" customWidth="1"/>
    <col min="13837" max="13837" width="15.85546875" customWidth="1"/>
    <col min="13839" max="13839" width="10.42578125" bestFit="1" customWidth="1"/>
    <col min="14081" max="14081" width="5" customWidth="1"/>
    <col min="14082" max="14082" width="38.7109375" customWidth="1"/>
    <col min="14092" max="14092" width="15" customWidth="1"/>
    <col min="14093" max="14093" width="15.85546875" customWidth="1"/>
    <col min="14095" max="14095" width="10.42578125" bestFit="1" customWidth="1"/>
    <col min="14337" max="14337" width="5" customWidth="1"/>
    <col min="14338" max="14338" width="38.7109375" customWidth="1"/>
    <col min="14348" max="14348" width="15" customWidth="1"/>
    <col min="14349" max="14349" width="15.85546875" customWidth="1"/>
    <col min="14351" max="14351" width="10.42578125" bestFit="1" customWidth="1"/>
    <col min="14593" max="14593" width="5" customWidth="1"/>
    <col min="14594" max="14594" width="38.7109375" customWidth="1"/>
    <col min="14604" max="14604" width="15" customWidth="1"/>
    <col min="14605" max="14605" width="15.85546875" customWidth="1"/>
    <col min="14607" max="14607" width="10.42578125" bestFit="1" customWidth="1"/>
    <col min="14849" max="14849" width="5" customWidth="1"/>
    <col min="14850" max="14850" width="38.7109375" customWidth="1"/>
    <col min="14860" max="14860" width="15" customWidth="1"/>
    <col min="14861" max="14861" width="15.85546875" customWidth="1"/>
    <col min="14863" max="14863" width="10.42578125" bestFit="1" customWidth="1"/>
    <col min="15105" max="15105" width="5" customWidth="1"/>
    <col min="15106" max="15106" width="38.7109375" customWidth="1"/>
    <col min="15116" max="15116" width="15" customWidth="1"/>
    <col min="15117" max="15117" width="15.85546875" customWidth="1"/>
    <col min="15119" max="15119" width="10.42578125" bestFit="1" customWidth="1"/>
    <col min="15361" max="15361" width="5" customWidth="1"/>
    <col min="15362" max="15362" width="38.7109375" customWidth="1"/>
    <col min="15372" max="15372" width="15" customWidth="1"/>
    <col min="15373" max="15373" width="15.85546875" customWidth="1"/>
    <col min="15375" max="15375" width="10.42578125" bestFit="1" customWidth="1"/>
    <col min="15617" max="15617" width="5" customWidth="1"/>
    <col min="15618" max="15618" width="38.7109375" customWidth="1"/>
    <col min="15628" max="15628" width="15" customWidth="1"/>
    <col min="15629" max="15629" width="15.85546875" customWidth="1"/>
    <col min="15631" max="15631" width="10.42578125" bestFit="1" customWidth="1"/>
    <col min="15873" max="15873" width="5" customWidth="1"/>
    <col min="15874" max="15874" width="38.7109375" customWidth="1"/>
    <col min="15884" max="15884" width="15" customWidth="1"/>
    <col min="15885" max="15885" width="15.85546875" customWidth="1"/>
    <col min="15887" max="15887" width="10.42578125" bestFit="1" customWidth="1"/>
    <col min="16129" max="16129" width="5" customWidth="1"/>
    <col min="16130" max="16130" width="38.7109375" customWidth="1"/>
    <col min="16140" max="16140" width="15" customWidth="1"/>
    <col min="16141" max="16141" width="15.85546875" customWidth="1"/>
    <col min="16143" max="16143" width="10.42578125" bestFit="1" customWidth="1"/>
  </cols>
  <sheetData>
    <row r="1" spans="1:13">
      <c r="C1" s="125" t="s">
        <v>204</v>
      </c>
    </row>
    <row r="2" spans="1:13" ht="37.5" customHeight="1">
      <c r="A2" s="154" t="s">
        <v>1</v>
      </c>
      <c r="B2" s="154" t="s">
        <v>2</v>
      </c>
      <c r="C2" s="154" t="s">
        <v>3</v>
      </c>
      <c r="D2" s="156" t="s">
        <v>4</v>
      </c>
      <c r="E2" s="156"/>
      <c r="F2" s="156"/>
      <c r="G2" s="156"/>
      <c r="H2" s="157" t="s">
        <v>5</v>
      </c>
      <c r="I2" s="158"/>
      <c r="J2" s="158"/>
      <c r="K2" s="158"/>
      <c r="L2" s="154" t="s">
        <v>6</v>
      </c>
      <c r="M2" s="154" t="s">
        <v>7</v>
      </c>
    </row>
    <row r="3" spans="1:13" ht="33.75" customHeight="1">
      <c r="A3" s="155"/>
      <c r="B3" s="155"/>
      <c r="C3" s="155"/>
      <c r="D3" s="74" t="s">
        <v>8</v>
      </c>
      <c r="E3" s="7" t="s">
        <v>9</v>
      </c>
      <c r="F3" s="7" t="s">
        <v>10</v>
      </c>
      <c r="G3" s="7" t="s">
        <v>11</v>
      </c>
      <c r="H3" s="73" t="s">
        <v>12</v>
      </c>
      <c r="I3" s="9" t="s">
        <v>13</v>
      </c>
      <c r="J3" s="73" t="s">
        <v>14</v>
      </c>
      <c r="K3" s="73" t="s">
        <v>15</v>
      </c>
      <c r="L3" s="161"/>
      <c r="M3" s="161"/>
    </row>
    <row r="4" spans="1:13">
      <c r="A4" s="156"/>
      <c r="B4" s="167" t="s">
        <v>224</v>
      </c>
      <c r="C4" s="154">
        <v>2020</v>
      </c>
      <c r="D4" s="10" t="s">
        <v>16</v>
      </c>
      <c r="E4" s="76">
        <f>E5+E6+E7+E8+0.01</f>
        <v>162379.23000000001</v>
      </c>
      <c r="F4" s="76">
        <f>F5+F6+F7+F8-0.01</f>
        <v>50495.9</v>
      </c>
      <c r="G4" s="79">
        <f t="shared" ref="G4:G38" si="0">IF(F4&gt;0,(F4/E4)*100,0)</f>
        <v>31.097511670673644</v>
      </c>
      <c r="H4" s="162"/>
      <c r="I4" s="162"/>
      <c r="J4" s="162"/>
      <c r="K4" s="162"/>
      <c r="L4" s="154" t="s">
        <v>225</v>
      </c>
      <c r="M4" s="154"/>
    </row>
    <row r="5" spans="1:13" ht="14.45" customHeight="1">
      <c r="A5" s="156"/>
      <c r="B5" s="168"/>
      <c r="C5" s="155"/>
      <c r="D5" s="75" t="s">
        <v>17</v>
      </c>
      <c r="E5" s="126">
        <f>E10+E15+E20+E25+E30+E35+E40</f>
        <v>20018.599999999999</v>
      </c>
      <c r="F5" s="126">
        <f>F10+F15+F20+F25+F30+F35+F40</f>
        <v>1344.75</v>
      </c>
      <c r="G5" s="80">
        <f t="shared" si="0"/>
        <v>6.7175027224681045</v>
      </c>
      <c r="H5" s="163"/>
      <c r="I5" s="163"/>
      <c r="J5" s="163"/>
      <c r="K5" s="163"/>
      <c r="L5" s="155"/>
      <c r="M5" s="155"/>
    </row>
    <row r="6" spans="1:13">
      <c r="A6" s="156"/>
      <c r="B6" s="168"/>
      <c r="C6" s="155"/>
      <c r="D6" s="75" t="s">
        <v>18</v>
      </c>
      <c r="E6" s="126">
        <f>E11+E16+E21+E26+E31+E36</f>
        <v>0</v>
      </c>
      <c r="F6" s="126">
        <f>F11+F16+F21+F26+F31</f>
        <v>0</v>
      </c>
      <c r="G6" s="80">
        <f t="shared" si="0"/>
        <v>0</v>
      </c>
      <c r="H6" s="163"/>
      <c r="I6" s="163"/>
      <c r="J6" s="163"/>
      <c r="K6" s="163"/>
      <c r="L6" s="155"/>
      <c r="M6" s="155"/>
    </row>
    <row r="7" spans="1:13">
      <c r="A7" s="156"/>
      <c r="B7" s="168"/>
      <c r="C7" s="155"/>
      <c r="D7" s="75" t="s">
        <v>19</v>
      </c>
      <c r="E7" s="126">
        <f>E12+E17+E22+E27+E32+E37</f>
        <v>142360.62</v>
      </c>
      <c r="F7" s="126">
        <f>F12+F17+F22+F27+F32+F37</f>
        <v>49151.16</v>
      </c>
      <c r="G7" s="80">
        <f t="shared" si="0"/>
        <v>34.525811983679198</v>
      </c>
      <c r="H7" s="163"/>
      <c r="I7" s="163"/>
      <c r="J7" s="163"/>
      <c r="K7" s="163"/>
      <c r="L7" s="155"/>
      <c r="M7" s="155"/>
    </row>
    <row r="8" spans="1:13">
      <c r="A8" s="156"/>
      <c r="B8" s="168"/>
      <c r="C8" s="155"/>
      <c r="D8" s="75" t="s">
        <v>20</v>
      </c>
      <c r="E8" s="126">
        <f>E13+E18+E23+E28+E38</f>
        <v>0</v>
      </c>
      <c r="F8" s="126">
        <f>F13+F18+F23+F28+F38</f>
        <v>0</v>
      </c>
      <c r="G8" s="80">
        <f t="shared" si="0"/>
        <v>0</v>
      </c>
      <c r="H8" s="163"/>
      <c r="I8" s="163"/>
      <c r="J8" s="163"/>
      <c r="K8" s="163"/>
      <c r="L8" s="155"/>
      <c r="M8" s="155"/>
    </row>
    <row r="9" spans="1:13">
      <c r="A9" s="380" t="s">
        <v>128</v>
      </c>
      <c r="B9" s="381" t="s">
        <v>226</v>
      </c>
      <c r="C9" s="154">
        <v>2020</v>
      </c>
      <c r="D9" s="10" t="s">
        <v>16</v>
      </c>
      <c r="E9" s="76">
        <f>SUM(E10:E13)</f>
        <v>23118.68</v>
      </c>
      <c r="F9" s="76">
        <f>SUM(F10:F13)</f>
        <v>9969.24</v>
      </c>
      <c r="G9" s="79">
        <f t="shared" si="0"/>
        <v>43.122012156403393</v>
      </c>
      <c r="H9" s="164"/>
      <c r="I9" s="162"/>
      <c r="J9" s="162"/>
      <c r="K9" s="162"/>
      <c r="L9" s="154" t="s">
        <v>225</v>
      </c>
      <c r="M9" s="154"/>
    </row>
    <row r="10" spans="1:13" ht="14.45" customHeight="1">
      <c r="A10" s="380"/>
      <c r="B10" s="381"/>
      <c r="C10" s="155"/>
      <c r="D10" s="75" t="s">
        <v>17</v>
      </c>
      <c r="E10" s="126">
        <v>266.93</v>
      </c>
      <c r="F10" s="126">
        <v>238.47</v>
      </c>
      <c r="G10" s="79">
        <f t="shared" si="0"/>
        <v>89.338028696662036</v>
      </c>
      <c r="H10" s="165"/>
      <c r="I10" s="163"/>
      <c r="J10" s="163"/>
      <c r="K10" s="163"/>
      <c r="L10" s="155"/>
      <c r="M10" s="155"/>
    </row>
    <row r="11" spans="1:13">
      <c r="A11" s="380"/>
      <c r="B11" s="381"/>
      <c r="C11" s="155"/>
      <c r="D11" s="75" t="s">
        <v>18</v>
      </c>
      <c r="E11" s="126">
        <v>0</v>
      </c>
      <c r="F11" s="126">
        <v>0</v>
      </c>
      <c r="G11" s="79">
        <f t="shared" si="0"/>
        <v>0</v>
      </c>
      <c r="H11" s="165"/>
      <c r="I11" s="163"/>
      <c r="J11" s="163"/>
      <c r="K11" s="163"/>
      <c r="L11" s="155"/>
      <c r="M11" s="155"/>
    </row>
    <row r="12" spans="1:13">
      <c r="A12" s="380"/>
      <c r="B12" s="381"/>
      <c r="C12" s="155"/>
      <c r="D12" s="75" t="s">
        <v>19</v>
      </c>
      <c r="E12" s="126">
        <v>22851.75</v>
      </c>
      <c r="F12" s="126">
        <v>9730.77</v>
      </c>
      <c r="G12" s="79">
        <f t="shared" si="0"/>
        <v>42.582165479667857</v>
      </c>
      <c r="H12" s="165"/>
      <c r="I12" s="163"/>
      <c r="J12" s="163"/>
      <c r="K12" s="163"/>
      <c r="L12" s="155"/>
      <c r="M12" s="155"/>
    </row>
    <row r="13" spans="1:13">
      <c r="A13" s="380"/>
      <c r="B13" s="381"/>
      <c r="C13" s="155"/>
      <c r="D13" s="75" t="s">
        <v>20</v>
      </c>
      <c r="E13" s="126">
        <v>0</v>
      </c>
      <c r="F13" s="126">
        <v>0</v>
      </c>
      <c r="G13" s="79">
        <f t="shared" si="0"/>
        <v>0</v>
      </c>
      <c r="H13" s="166"/>
      <c r="I13" s="209"/>
      <c r="J13" s="209"/>
      <c r="K13" s="209"/>
      <c r="L13" s="155"/>
      <c r="M13" s="161"/>
    </row>
    <row r="14" spans="1:13">
      <c r="A14" s="382" t="s">
        <v>35</v>
      </c>
      <c r="B14" s="384" t="s">
        <v>227</v>
      </c>
      <c r="C14" s="154">
        <v>2020</v>
      </c>
      <c r="D14" s="10" t="s">
        <v>16</v>
      </c>
      <c r="E14" s="76">
        <f>SUM(E15:E18)</f>
        <v>0</v>
      </c>
      <c r="F14" s="76">
        <f>SUM(F15:F18)</f>
        <v>0</v>
      </c>
      <c r="G14" s="127">
        <f t="shared" si="0"/>
        <v>0</v>
      </c>
      <c r="H14" s="162"/>
      <c r="I14" s="162"/>
      <c r="J14" s="162"/>
      <c r="K14" s="162"/>
      <c r="L14" s="154" t="s">
        <v>225</v>
      </c>
      <c r="M14" s="185"/>
    </row>
    <row r="15" spans="1:13" ht="14.45" customHeight="1">
      <c r="A15" s="383"/>
      <c r="B15" s="385"/>
      <c r="C15" s="155"/>
      <c r="D15" s="75" t="s">
        <v>17</v>
      </c>
      <c r="E15" s="128">
        <v>0</v>
      </c>
      <c r="F15" s="128">
        <v>0</v>
      </c>
      <c r="G15" s="129">
        <f t="shared" si="0"/>
        <v>0</v>
      </c>
      <c r="H15" s="163"/>
      <c r="I15" s="163"/>
      <c r="J15" s="163"/>
      <c r="K15" s="163"/>
      <c r="L15" s="155"/>
      <c r="M15" s="186"/>
    </row>
    <row r="16" spans="1:13">
      <c r="A16" s="383"/>
      <c r="B16" s="385"/>
      <c r="C16" s="155"/>
      <c r="D16" s="75" t="s">
        <v>18</v>
      </c>
      <c r="E16" s="128">
        <v>0</v>
      </c>
      <c r="F16" s="128">
        <v>0</v>
      </c>
      <c r="G16" s="129">
        <f t="shared" si="0"/>
        <v>0</v>
      </c>
      <c r="H16" s="163"/>
      <c r="I16" s="163"/>
      <c r="J16" s="163"/>
      <c r="K16" s="163"/>
      <c r="L16" s="155"/>
      <c r="M16" s="186"/>
    </row>
    <row r="17" spans="1:15">
      <c r="A17" s="383"/>
      <c r="B17" s="385"/>
      <c r="C17" s="155"/>
      <c r="D17" s="75" t="s">
        <v>19</v>
      </c>
      <c r="E17" s="128">
        <v>0</v>
      </c>
      <c r="F17" s="128">
        <v>0</v>
      </c>
      <c r="G17" s="129">
        <f t="shared" si="0"/>
        <v>0</v>
      </c>
      <c r="H17" s="163"/>
      <c r="I17" s="163"/>
      <c r="J17" s="163"/>
      <c r="K17" s="163"/>
      <c r="L17" s="155"/>
      <c r="M17" s="186"/>
    </row>
    <row r="18" spans="1:15">
      <c r="A18" s="386"/>
      <c r="B18" s="387"/>
      <c r="C18" s="155"/>
      <c r="D18" s="75" t="s">
        <v>20</v>
      </c>
      <c r="E18" s="128">
        <v>0</v>
      </c>
      <c r="F18" s="128">
        <v>0</v>
      </c>
      <c r="G18" s="129">
        <f t="shared" si="0"/>
        <v>0</v>
      </c>
      <c r="H18" s="209"/>
      <c r="I18" s="209"/>
      <c r="J18" s="209"/>
      <c r="K18" s="209"/>
      <c r="L18" s="155"/>
      <c r="M18" s="187"/>
    </row>
    <row r="19" spans="1:15">
      <c r="A19" s="382" t="s">
        <v>171</v>
      </c>
      <c r="B19" s="384" t="s">
        <v>228</v>
      </c>
      <c r="C19" s="154">
        <v>2020</v>
      </c>
      <c r="D19" s="10" t="s">
        <v>16</v>
      </c>
      <c r="E19" s="76">
        <f>SUM(E20:E23)</f>
        <v>15026.75</v>
      </c>
      <c r="F19" s="76">
        <f>SUM(F20:F23)</f>
        <v>9755.0300000000007</v>
      </c>
      <c r="G19" s="127">
        <f t="shared" si="0"/>
        <v>64.917763322075643</v>
      </c>
      <c r="H19" s="162"/>
      <c r="I19" s="162"/>
      <c r="J19" s="162"/>
      <c r="K19" s="162"/>
      <c r="L19" s="154" t="s">
        <v>225</v>
      </c>
      <c r="M19" s="185"/>
    </row>
    <row r="20" spans="1:15" ht="14.45" customHeight="1">
      <c r="A20" s="383"/>
      <c r="B20" s="385"/>
      <c r="C20" s="155"/>
      <c r="D20" s="75" t="s">
        <v>17</v>
      </c>
      <c r="E20" s="128">
        <v>0</v>
      </c>
      <c r="F20" s="128">
        <v>0</v>
      </c>
      <c r="G20" s="129">
        <f t="shared" si="0"/>
        <v>0</v>
      </c>
      <c r="H20" s="163"/>
      <c r="I20" s="163"/>
      <c r="J20" s="163"/>
      <c r="K20" s="163"/>
      <c r="L20" s="155"/>
      <c r="M20" s="186"/>
    </row>
    <row r="21" spans="1:15">
      <c r="A21" s="383"/>
      <c r="B21" s="385"/>
      <c r="C21" s="155"/>
      <c r="D21" s="75" t="s">
        <v>18</v>
      </c>
      <c r="E21" s="128">
        <v>0</v>
      </c>
      <c r="F21" s="128">
        <v>0</v>
      </c>
      <c r="G21" s="129">
        <f t="shared" si="0"/>
        <v>0</v>
      </c>
      <c r="H21" s="163"/>
      <c r="I21" s="163"/>
      <c r="J21" s="163"/>
      <c r="K21" s="163"/>
      <c r="L21" s="155"/>
      <c r="M21" s="186"/>
    </row>
    <row r="22" spans="1:15">
      <c r="A22" s="383"/>
      <c r="B22" s="385"/>
      <c r="C22" s="155"/>
      <c r="D22" s="75" t="s">
        <v>19</v>
      </c>
      <c r="E22" s="128">
        <v>15026.75</v>
      </c>
      <c r="F22" s="128">
        <v>9755.0300000000007</v>
      </c>
      <c r="G22" s="129">
        <f t="shared" si="0"/>
        <v>64.917763322075643</v>
      </c>
      <c r="H22" s="163"/>
      <c r="I22" s="163"/>
      <c r="J22" s="163"/>
      <c r="K22" s="163"/>
      <c r="L22" s="155"/>
      <c r="M22" s="186"/>
    </row>
    <row r="23" spans="1:15">
      <c r="A23" s="386"/>
      <c r="B23" s="387"/>
      <c r="C23" s="155"/>
      <c r="D23" s="75" t="s">
        <v>20</v>
      </c>
      <c r="E23" s="128">
        <v>0</v>
      </c>
      <c r="F23" s="128">
        <v>0</v>
      </c>
      <c r="G23" s="129">
        <f t="shared" si="0"/>
        <v>0</v>
      </c>
      <c r="H23" s="209"/>
      <c r="I23" s="209"/>
      <c r="J23" s="209"/>
      <c r="K23" s="209"/>
      <c r="L23" s="155"/>
      <c r="M23" s="187"/>
    </row>
    <row r="24" spans="1:15">
      <c r="A24" s="382" t="s">
        <v>53</v>
      </c>
      <c r="B24" s="384" t="s">
        <v>229</v>
      </c>
      <c r="C24" s="154">
        <v>2020</v>
      </c>
      <c r="D24" s="10" t="s">
        <v>16</v>
      </c>
      <c r="E24" s="76">
        <f>E25+E26+E27</f>
        <v>59171.319999999992</v>
      </c>
      <c r="F24" s="76">
        <f>F25+F26+F27</f>
        <v>16497.11</v>
      </c>
      <c r="G24" s="127">
        <f t="shared" si="0"/>
        <v>27.880246714117586</v>
      </c>
      <c r="H24" s="162"/>
      <c r="I24" s="162"/>
      <c r="J24" s="162"/>
      <c r="K24" s="162"/>
      <c r="L24" s="154" t="s">
        <v>225</v>
      </c>
      <c r="M24" s="185"/>
    </row>
    <row r="25" spans="1:15" ht="14.45" customHeight="1">
      <c r="A25" s="383"/>
      <c r="B25" s="385"/>
      <c r="C25" s="155"/>
      <c r="D25" s="75" t="s">
        <v>17</v>
      </c>
      <c r="E25" s="128">
        <v>9126.73</v>
      </c>
      <c r="F25" s="128">
        <v>0</v>
      </c>
      <c r="G25" s="129">
        <f t="shared" si="0"/>
        <v>0</v>
      </c>
      <c r="H25" s="163"/>
      <c r="I25" s="163"/>
      <c r="J25" s="163"/>
      <c r="K25" s="163"/>
      <c r="L25" s="155"/>
      <c r="M25" s="186"/>
    </row>
    <row r="26" spans="1:15">
      <c r="A26" s="383"/>
      <c r="B26" s="385"/>
      <c r="C26" s="155"/>
      <c r="D26" s="75" t="s">
        <v>18</v>
      </c>
      <c r="E26" s="128">
        <v>0</v>
      </c>
      <c r="F26" s="128">
        <v>0</v>
      </c>
      <c r="G26" s="129">
        <f t="shared" si="0"/>
        <v>0</v>
      </c>
      <c r="H26" s="163"/>
      <c r="I26" s="163"/>
      <c r="J26" s="163"/>
      <c r="K26" s="163"/>
      <c r="L26" s="155"/>
      <c r="M26" s="186"/>
    </row>
    <row r="27" spans="1:15">
      <c r="A27" s="383"/>
      <c r="B27" s="385"/>
      <c r="C27" s="155"/>
      <c r="D27" s="75" t="s">
        <v>19</v>
      </c>
      <c r="E27" s="128">
        <v>50044.59</v>
      </c>
      <c r="F27" s="128">
        <v>16497.11</v>
      </c>
      <c r="G27" s="129">
        <f t="shared" si="0"/>
        <v>32.964821971765588</v>
      </c>
      <c r="H27" s="163"/>
      <c r="I27" s="163"/>
      <c r="J27" s="163"/>
      <c r="K27" s="163"/>
      <c r="L27" s="155"/>
      <c r="M27" s="186"/>
    </row>
    <row r="28" spans="1:15">
      <c r="A28" s="386"/>
      <c r="B28" s="387"/>
      <c r="C28" s="155"/>
      <c r="D28" s="75" t="s">
        <v>20</v>
      </c>
      <c r="E28" s="17">
        <v>0</v>
      </c>
      <c r="F28" s="17">
        <v>0</v>
      </c>
      <c r="G28" s="16">
        <f t="shared" si="0"/>
        <v>0</v>
      </c>
      <c r="H28" s="209"/>
      <c r="I28" s="209"/>
      <c r="J28" s="209"/>
      <c r="K28" s="209"/>
      <c r="L28" s="155"/>
      <c r="M28" s="187"/>
      <c r="O28" s="130"/>
    </row>
    <row r="29" spans="1:15">
      <c r="A29" s="382" t="s">
        <v>154</v>
      </c>
      <c r="B29" s="384" t="s">
        <v>230</v>
      </c>
      <c r="C29" s="154">
        <v>2020</v>
      </c>
      <c r="D29" s="10" t="s">
        <v>16</v>
      </c>
      <c r="E29" s="11">
        <f>SUM(E30:E33)</f>
        <v>15909.41</v>
      </c>
      <c r="F29" s="11">
        <f>SUM(F30:F33)</f>
        <v>2651.5699999999997</v>
      </c>
      <c r="G29" s="18">
        <f t="shared" si="0"/>
        <v>16.666677142647025</v>
      </c>
      <c r="H29" s="162"/>
      <c r="I29" s="162"/>
      <c r="J29" s="162"/>
      <c r="K29" s="162"/>
      <c r="L29" s="154" t="s">
        <v>225</v>
      </c>
      <c r="M29" s="185"/>
    </row>
    <row r="30" spans="1:15" ht="14.45" customHeight="1">
      <c r="A30" s="383"/>
      <c r="B30" s="385"/>
      <c r="C30" s="155"/>
      <c r="D30" s="75" t="s">
        <v>17</v>
      </c>
      <c r="E30" s="17">
        <v>6637.99</v>
      </c>
      <c r="F30" s="17">
        <v>1106.28</v>
      </c>
      <c r="G30" s="16">
        <f t="shared" si="0"/>
        <v>16.665888318602466</v>
      </c>
      <c r="H30" s="163"/>
      <c r="I30" s="163"/>
      <c r="J30" s="163"/>
      <c r="K30" s="163"/>
      <c r="L30" s="155"/>
      <c r="M30" s="186"/>
    </row>
    <row r="31" spans="1:15">
      <c r="A31" s="383"/>
      <c r="B31" s="385"/>
      <c r="C31" s="155"/>
      <c r="D31" s="75" t="s">
        <v>18</v>
      </c>
      <c r="E31" s="17">
        <v>0</v>
      </c>
      <c r="F31" s="17">
        <v>0</v>
      </c>
      <c r="G31" s="16">
        <f t="shared" si="0"/>
        <v>0</v>
      </c>
      <c r="H31" s="163"/>
      <c r="I31" s="163"/>
      <c r="J31" s="163"/>
      <c r="K31" s="163"/>
      <c r="L31" s="155"/>
      <c r="M31" s="186"/>
    </row>
    <row r="32" spans="1:15">
      <c r="A32" s="383"/>
      <c r="B32" s="385"/>
      <c r="C32" s="155"/>
      <c r="D32" s="75" t="s">
        <v>19</v>
      </c>
      <c r="E32" s="17">
        <v>9271.42</v>
      </c>
      <c r="F32" s="17">
        <v>1545.29</v>
      </c>
      <c r="G32" s="16">
        <f t="shared" si="0"/>
        <v>16.667241911163554</v>
      </c>
      <c r="H32" s="163"/>
      <c r="I32" s="163"/>
      <c r="J32" s="163"/>
      <c r="K32" s="163"/>
      <c r="L32" s="155"/>
      <c r="M32" s="186"/>
    </row>
    <row r="33" spans="1:13">
      <c r="A33" s="386"/>
      <c r="B33" s="387"/>
      <c r="C33" s="155"/>
      <c r="D33" s="75" t="s">
        <v>20</v>
      </c>
      <c r="E33" s="17">
        <v>0</v>
      </c>
      <c r="F33" s="17">
        <v>0</v>
      </c>
      <c r="G33" s="16">
        <f t="shared" si="0"/>
        <v>0</v>
      </c>
      <c r="H33" s="209"/>
      <c r="I33" s="209"/>
      <c r="J33" s="209"/>
      <c r="K33" s="209"/>
      <c r="L33" s="155"/>
      <c r="M33" s="187"/>
    </row>
    <row r="34" spans="1:13">
      <c r="A34" s="382" t="s">
        <v>231</v>
      </c>
      <c r="B34" s="384" t="s">
        <v>232</v>
      </c>
      <c r="C34" s="154">
        <v>2020</v>
      </c>
      <c r="D34" s="10" t="s">
        <v>16</v>
      </c>
      <c r="E34" s="11">
        <f>SUM(E35:E38)</f>
        <v>45166.11</v>
      </c>
      <c r="F34" s="11">
        <f>SUM(F35:F38)</f>
        <v>11622.96</v>
      </c>
      <c r="G34" s="18">
        <f t="shared" si="0"/>
        <v>25.733807936968667</v>
      </c>
      <c r="H34" s="162"/>
      <c r="I34" s="162"/>
      <c r="J34" s="162"/>
      <c r="K34" s="162"/>
      <c r="L34" s="154" t="s">
        <v>225</v>
      </c>
      <c r="M34" s="185"/>
    </row>
    <row r="35" spans="1:13" ht="14.45" customHeight="1">
      <c r="A35" s="383"/>
      <c r="B35" s="385"/>
      <c r="C35" s="155"/>
      <c r="D35" s="75" t="s">
        <v>17</v>
      </c>
      <c r="E35" s="17">
        <v>0</v>
      </c>
      <c r="F35" s="17">
        <v>0</v>
      </c>
      <c r="G35" s="16">
        <f t="shared" si="0"/>
        <v>0</v>
      </c>
      <c r="H35" s="163"/>
      <c r="I35" s="163"/>
      <c r="J35" s="163"/>
      <c r="K35" s="163"/>
      <c r="L35" s="155"/>
      <c r="M35" s="186"/>
    </row>
    <row r="36" spans="1:13">
      <c r="A36" s="383"/>
      <c r="B36" s="385"/>
      <c r="C36" s="155"/>
      <c r="D36" s="75" t="s">
        <v>18</v>
      </c>
      <c r="E36" s="17">
        <v>0</v>
      </c>
      <c r="F36" s="17">
        <v>0</v>
      </c>
      <c r="G36" s="16">
        <f t="shared" si="0"/>
        <v>0</v>
      </c>
      <c r="H36" s="163"/>
      <c r="I36" s="163"/>
      <c r="J36" s="163"/>
      <c r="K36" s="163"/>
      <c r="L36" s="155"/>
      <c r="M36" s="186"/>
    </row>
    <row r="37" spans="1:13">
      <c r="A37" s="383"/>
      <c r="B37" s="385"/>
      <c r="C37" s="155"/>
      <c r="D37" s="75" t="s">
        <v>19</v>
      </c>
      <c r="E37" s="17">
        <v>45166.11</v>
      </c>
      <c r="F37" s="17">
        <v>11622.96</v>
      </c>
      <c r="G37" s="16">
        <f t="shared" si="0"/>
        <v>25.733807936968667</v>
      </c>
      <c r="H37" s="163"/>
      <c r="I37" s="163"/>
      <c r="J37" s="163"/>
      <c r="K37" s="163"/>
      <c r="L37" s="155"/>
      <c r="M37" s="186"/>
    </row>
    <row r="38" spans="1:13">
      <c r="A38" s="383"/>
      <c r="B38" s="385"/>
      <c r="C38" s="155"/>
      <c r="D38" s="74" t="s">
        <v>20</v>
      </c>
      <c r="E38" s="131">
        <v>0</v>
      </c>
      <c r="F38" s="131">
        <v>0</v>
      </c>
      <c r="G38" s="132">
        <f t="shared" si="0"/>
        <v>0</v>
      </c>
      <c r="H38" s="163"/>
      <c r="I38" s="163"/>
      <c r="J38" s="163"/>
      <c r="K38" s="163"/>
      <c r="L38" s="155"/>
      <c r="M38" s="186"/>
    </row>
    <row r="39" spans="1:13">
      <c r="A39" s="380" t="s">
        <v>233</v>
      </c>
      <c r="B39" s="381" t="s">
        <v>234</v>
      </c>
      <c r="C39" s="156">
        <v>2020</v>
      </c>
      <c r="D39" s="10" t="s">
        <v>16</v>
      </c>
      <c r="E39" s="133">
        <f>SUM(E40:E43)</f>
        <v>3986.95</v>
      </c>
      <c r="F39" s="133">
        <f>SUM(F40:F43)</f>
        <v>0</v>
      </c>
      <c r="G39" s="134">
        <f>IF(F39&gt;0,(F39/E39)*100,0)</f>
        <v>0</v>
      </c>
      <c r="H39" s="162"/>
      <c r="I39" s="162"/>
      <c r="J39" s="162"/>
      <c r="K39" s="162"/>
      <c r="L39" s="162"/>
      <c r="M39" s="162"/>
    </row>
    <row r="40" spans="1:13">
      <c r="A40" s="380"/>
      <c r="B40" s="381"/>
      <c r="C40" s="156"/>
      <c r="D40" s="75" t="s">
        <v>17</v>
      </c>
      <c r="E40" s="131">
        <v>3986.95</v>
      </c>
      <c r="F40" s="131">
        <v>0</v>
      </c>
      <c r="G40" s="132">
        <v>0</v>
      </c>
      <c r="H40" s="163"/>
      <c r="I40" s="163"/>
      <c r="J40" s="163"/>
      <c r="K40" s="163"/>
      <c r="L40" s="163"/>
      <c r="M40" s="163"/>
    </row>
    <row r="41" spans="1:13">
      <c r="A41" s="380"/>
      <c r="B41" s="381"/>
      <c r="C41" s="156"/>
      <c r="D41" s="75" t="s">
        <v>18</v>
      </c>
      <c r="E41" s="131">
        <v>0</v>
      </c>
      <c r="F41" s="131">
        <v>0</v>
      </c>
      <c r="G41" s="132">
        <v>0</v>
      </c>
      <c r="H41" s="163"/>
      <c r="I41" s="163"/>
      <c r="J41" s="163"/>
      <c r="K41" s="163"/>
      <c r="L41" s="163"/>
      <c r="M41" s="163"/>
    </row>
    <row r="42" spans="1:13">
      <c r="A42" s="380"/>
      <c r="B42" s="381"/>
      <c r="C42" s="156"/>
      <c r="D42" s="75" t="s">
        <v>19</v>
      </c>
      <c r="E42" s="131">
        <v>0</v>
      </c>
      <c r="F42" s="131">
        <v>0</v>
      </c>
      <c r="G42" s="132">
        <v>0</v>
      </c>
      <c r="H42" s="163"/>
      <c r="I42" s="163"/>
      <c r="J42" s="163"/>
      <c r="K42" s="163"/>
      <c r="L42" s="163"/>
      <c r="M42" s="163"/>
    </row>
    <row r="43" spans="1:13">
      <c r="A43" s="380"/>
      <c r="B43" s="381"/>
      <c r="C43" s="156"/>
      <c r="D43" s="74" t="s">
        <v>20</v>
      </c>
      <c r="E43" s="17">
        <v>0</v>
      </c>
      <c r="F43" s="17">
        <v>0</v>
      </c>
      <c r="G43" s="16">
        <v>0</v>
      </c>
      <c r="H43" s="209"/>
      <c r="I43" s="209"/>
      <c r="J43" s="209"/>
      <c r="K43" s="209"/>
      <c r="L43" s="209"/>
      <c r="M43" s="209"/>
    </row>
    <row r="44" spans="1:13">
      <c r="A44" s="135"/>
      <c r="B44" s="136"/>
      <c r="C44" s="137"/>
      <c r="D44" s="137"/>
      <c r="E44" s="138"/>
      <c r="F44" s="138"/>
      <c r="G44" s="139"/>
      <c r="H44" s="140"/>
      <c r="I44" s="140"/>
      <c r="J44" s="140"/>
      <c r="K44" s="140"/>
      <c r="L44" s="137"/>
      <c r="M44" s="141"/>
    </row>
    <row r="45" spans="1:13">
      <c r="A45" s="142"/>
      <c r="B45" s="143"/>
      <c r="C45" s="144"/>
      <c r="D45" s="144"/>
      <c r="E45" s="77"/>
      <c r="F45" s="77"/>
      <c r="G45" s="145"/>
      <c r="H45" s="5"/>
      <c r="I45" s="5"/>
      <c r="J45" s="5"/>
      <c r="K45" s="5"/>
      <c r="L45" s="144"/>
      <c r="M45" s="3"/>
    </row>
    <row r="46" spans="1:13">
      <c r="A46" s="146" t="s">
        <v>235</v>
      </c>
      <c r="C46" s="146"/>
      <c r="D46" s="147"/>
      <c r="E46" s="147"/>
      <c r="F46" s="148" t="s">
        <v>236</v>
      </c>
      <c r="G46" s="149"/>
      <c r="H46" s="149"/>
      <c r="I46" s="2"/>
      <c r="J46" s="2"/>
    </row>
    <row r="47" spans="1:13" ht="14.45" customHeight="1">
      <c r="A47" s="149"/>
      <c r="C47" s="149"/>
      <c r="D47" s="149"/>
      <c r="E47" s="149"/>
      <c r="F47" s="149"/>
      <c r="G47" s="149"/>
      <c r="H47" s="149"/>
      <c r="I47" s="2"/>
      <c r="J47" s="2"/>
    </row>
    <row r="48" spans="1:13">
      <c r="A48" s="148" t="s">
        <v>237</v>
      </c>
      <c r="C48" s="150"/>
      <c r="D48" s="151"/>
      <c r="E48" s="151"/>
      <c r="F48" s="148" t="s">
        <v>238</v>
      </c>
      <c r="G48" s="150"/>
      <c r="H48" s="150"/>
    </row>
    <row r="49" spans="1:8">
      <c r="A49" s="148"/>
      <c r="C49" s="150"/>
      <c r="D49" s="150"/>
      <c r="E49" s="150"/>
      <c r="F49" s="148"/>
      <c r="G49" s="150"/>
      <c r="H49" s="150"/>
    </row>
    <row r="50" spans="1:8">
      <c r="A50" s="152" t="s">
        <v>239</v>
      </c>
      <c r="C50" s="150"/>
      <c r="D50" s="150"/>
      <c r="E50" s="150"/>
      <c r="F50" s="150"/>
      <c r="G50" s="150"/>
      <c r="H50" s="150"/>
    </row>
  </sheetData>
  <mergeCells count="79">
    <mergeCell ref="M2:M3"/>
    <mergeCell ref="A4:A8"/>
    <mergeCell ref="B4:B8"/>
    <mergeCell ref="C4:C8"/>
    <mergeCell ref="H4:H8"/>
    <mergeCell ref="I4:I8"/>
    <mergeCell ref="J4:J8"/>
    <mergeCell ref="K4:K8"/>
    <mergeCell ref="L4:L8"/>
    <mergeCell ref="M4:M8"/>
    <mergeCell ref="A2:A3"/>
    <mergeCell ref="B2:B3"/>
    <mergeCell ref="C2:C3"/>
    <mergeCell ref="D2:G2"/>
    <mergeCell ref="H2:K2"/>
    <mergeCell ref="L2:L3"/>
    <mergeCell ref="K9:K13"/>
    <mergeCell ref="L9:L13"/>
    <mergeCell ref="M9:M13"/>
    <mergeCell ref="A14:A18"/>
    <mergeCell ref="B14:B18"/>
    <mergeCell ref="C14:C18"/>
    <mergeCell ref="H14:H18"/>
    <mergeCell ref="I14:I18"/>
    <mergeCell ref="J14:J18"/>
    <mergeCell ref="K14:K18"/>
    <mergeCell ref="A9:A13"/>
    <mergeCell ref="B9:B13"/>
    <mergeCell ref="C9:C13"/>
    <mergeCell ref="H9:H13"/>
    <mergeCell ref="I9:I13"/>
    <mergeCell ref="J9:J13"/>
    <mergeCell ref="L14:L18"/>
    <mergeCell ref="M14:M18"/>
    <mergeCell ref="A19:A23"/>
    <mergeCell ref="B19:B23"/>
    <mergeCell ref="C19:C23"/>
    <mergeCell ref="H19:H23"/>
    <mergeCell ref="I19:I23"/>
    <mergeCell ref="J19:J23"/>
    <mergeCell ref="K19:K23"/>
    <mergeCell ref="L19:L23"/>
    <mergeCell ref="M19:M23"/>
    <mergeCell ref="A24:A28"/>
    <mergeCell ref="B24:B28"/>
    <mergeCell ref="C24:C28"/>
    <mergeCell ref="H24:H28"/>
    <mergeCell ref="I24:I28"/>
    <mergeCell ref="J24:J28"/>
    <mergeCell ref="K24:K28"/>
    <mergeCell ref="L24:L28"/>
    <mergeCell ref="M24:M28"/>
    <mergeCell ref="K29:K33"/>
    <mergeCell ref="L29:L33"/>
    <mergeCell ref="M29:M33"/>
    <mergeCell ref="A34:A38"/>
    <mergeCell ref="B34:B38"/>
    <mergeCell ref="C34:C38"/>
    <mergeCell ref="H34:H38"/>
    <mergeCell ref="I34:I38"/>
    <mergeCell ref="J34:J38"/>
    <mergeCell ref="K34:K38"/>
    <mergeCell ref="A29:A33"/>
    <mergeCell ref="B29:B33"/>
    <mergeCell ref="C29:C33"/>
    <mergeCell ref="H29:H33"/>
    <mergeCell ref="I29:I33"/>
    <mergeCell ref="J29:J33"/>
    <mergeCell ref="M39:M43"/>
    <mergeCell ref="L34:L38"/>
    <mergeCell ref="M34:M38"/>
    <mergeCell ref="A39:A43"/>
    <mergeCell ref="B39:B43"/>
    <mergeCell ref="C39:C43"/>
    <mergeCell ref="H39:H43"/>
    <mergeCell ref="I39:I43"/>
    <mergeCell ref="J39:J43"/>
    <mergeCell ref="K39:K43"/>
    <mergeCell ref="L39:L43"/>
  </mergeCells>
  <pageMargins left="0.31496062992125984" right="0.31496062992125984" top="0.55118110236220474" bottom="0.19685039370078741" header="0.31496062992125984" footer="0.31496062992125984"/>
  <pageSetup paperSize="9" scale="7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7D282-51A9-42CE-AA99-BF49C22DDE62}">
  <sheetPr>
    <tabColor theme="6"/>
  </sheetPr>
  <dimension ref="A1:M14"/>
  <sheetViews>
    <sheetView workbookViewId="0">
      <selection activeCell="J22" sqref="J22"/>
    </sheetView>
  </sheetViews>
  <sheetFormatPr defaultRowHeight="15"/>
  <cols>
    <col min="2" max="2" width="31.28515625" customWidth="1"/>
  </cols>
  <sheetData>
    <row r="1" spans="1:13">
      <c r="A1" s="153" t="s">
        <v>125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3">
      <c r="A2" s="78"/>
      <c r="B2" s="2"/>
      <c r="C2" s="2"/>
      <c r="D2" s="3"/>
      <c r="E2" s="77"/>
      <c r="F2" s="77"/>
      <c r="G2" s="77"/>
      <c r="H2" s="5"/>
      <c r="I2" s="5"/>
      <c r="J2" s="5"/>
      <c r="K2" s="5"/>
      <c r="L2" s="2"/>
      <c r="M2" s="2"/>
    </row>
    <row r="3" spans="1:13">
      <c r="A3" s="154" t="s">
        <v>1</v>
      </c>
      <c r="B3" s="154" t="s">
        <v>2</v>
      </c>
      <c r="C3" s="154" t="s">
        <v>3</v>
      </c>
      <c r="D3" s="156" t="s">
        <v>4</v>
      </c>
      <c r="E3" s="156"/>
      <c r="F3" s="156"/>
      <c r="G3" s="156"/>
      <c r="H3" s="157" t="s">
        <v>5</v>
      </c>
      <c r="I3" s="158"/>
      <c r="J3" s="158"/>
      <c r="K3" s="158"/>
      <c r="L3" s="159" t="s">
        <v>6</v>
      </c>
      <c r="M3" s="154" t="s">
        <v>7</v>
      </c>
    </row>
    <row r="4" spans="1:13" ht="72">
      <c r="A4" s="155"/>
      <c r="B4" s="155"/>
      <c r="C4" s="155"/>
      <c r="D4" s="65" t="s">
        <v>8</v>
      </c>
      <c r="E4" s="7" t="s">
        <v>9</v>
      </c>
      <c r="F4" s="7" t="s">
        <v>10</v>
      </c>
      <c r="G4" s="7" t="s">
        <v>11</v>
      </c>
      <c r="H4" s="69" t="s">
        <v>12</v>
      </c>
      <c r="I4" s="9" t="s">
        <v>13</v>
      </c>
      <c r="J4" s="69" t="s">
        <v>14</v>
      </c>
      <c r="K4" s="69" t="s">
        <v>15</v>
      </c>
      <c r="L4" s="160"/>
      <c r="M4" s="161"/>
    </row>
    <row r="5" spans="1:13">
      <c r="A5" s="154"/>
      <c r="B5" s="167" t="s">
        <v>124</v>
      </c>
      <c r="C5" s="154">
        <v>2020</v>
      </c>
      <c r="D5" s="10" t="s">
        <v>16</v>
      </c>
      <c r="E5" s="76">
        <f>SUM(E6:E9)</f>
        <v>23763.68</v>
      </c>
      <c r="F5" s="76">
        <f>SUM(F6:F9)</f>
        <v>10824.1</v>
      </c>
      <c r="G5" s="12">
        <f t="shared" ref="G5:G14" si="0">IF(F5&gt;0,(F5/E5)*100,0)</f>
        <v>45.548921715828527</v>
      </c>
      <c r="H5" s="162"/>
      <c r="I5" s="162"/>
      <c r="J5" s="162"/>
      <c r="K5" s="162"/>
      <c r="L5" s="154"/>
      <c r="M5" s="154"/>
    </row>
    <row r="6" spans="1:13">
      <c r="A6" s="155"/>
      <c r="B6" s="168"/>
      <c r="C6" s="155"/>
      <c r="D6" s="67" t="s">
        <v>17</v>
      </c>
      <c r="E6" s="13">
        <f t="shared" ref="E6:F9" si="1">E11</f>
        <v>0</v>
      </c>
      <c r="F6" s="13">
        <f t="shared" si="1"/>
        <v>0</v>
      </c>
      <c r="G6" s="14">
        <f t="shared" si="0"/>
        <v>0</v>
      </c>
      <c r="H6" s="163"/>
      <c r="I6" s="163"/>
      <c r="J6" s="163"/>
      <c r="K6" s="163"/>
      <c r="L6" s="155"/>
      <c r="M6" s="155"/>
    </row>
    <row r="7" spans="1:13">
      <c r="A7" s="155"/>
      <c r="B7" s="168"/>
      <c r="C7" s="155"/>
      <c r="D7" s="67" t="s">
        <v>18</v>
      </c>
      <c r="E7" s="13">
        <f t="shared" si="1"/>
        <v>0</v>
      </c>
      <c r="F7" s="13">
        <f t="shared" si="1"/>
        <v>0</v>
      </c>
      <c r="G7" s="14">
        <f t="shared" si="0"/>
        <v>0</v>
      </c>
      <c r="H7" s="163"/>
      <c r="I7" s="163"/>
      <c r="J7" s="163"/>
      <c r="K7" s="163"/>
      <c r="L7" s="155"/>
      <c r="M7" s="155"/>
    </row>
    <row r="8" spans="1:13">
      <c r="A8" s="155"/>
      <c r="B8" s="168"/>
      <c r="C8" s="155"/>
      <c r="D8" s="67" t="s">
        <v>19</v>
      </c>
      <c r="E8" s="13">
        <f t="shared" si="1"/>
        <v>23763.68</v>
      </c>
      <c r="F8" s="13">
        <f t="shared" si="1"/>
        <v>10824.1</v>
      </c>
      <c r="G8" s="14">
        <f t="shared" si="0"/>
        <v>45.548921715828527</v>
      </c>
      <c r="H8" s="163"/>
      <c r="I8" s="163"/>
      <c r="J8" s="163"/>
      <c r="K8" s="163"/>
      <c r="L8" s="155"/>
      <c r="M8" s="155"/>
    </row>
    <row r="9" spans="1:13" ht="73.900000000000006" customHeight="1">
      <c r="A9" s="155"/>
      <c r="B9" s="168"/>
      <c r="C9" s="155"/>
      <c r="D9" s="67" t="s">
        <v>20</v>
      </c>
      <c r="E9" s="13">
        <f t="shared" si="1"/>
        <v>0</v>
      </c>
      <c r="F9" s="13">
        <f t="shared" si="1"/>
        <v>0</v>
      </c>
      <c r="G9" s="14">
        <f t="shared" si="0"/>
        <v>0</v>
      </c>
      <c r="H9" s="163"/>
      <c r="I9" s="163"/>
      <c r="J9" s="163"/>
      <c r="K9" s="163"/>
      <c r="L9" s="155"/>
      <c r="M9" s="155"/>
    </row>
    <row r="10" spans="1:13">
      <c r="A10" s="156">
        <v>1</v>
      </c>
      <c r="B10" s="237" t="s">
        <v>123</v>
      </c>
      <c r="C10" s="156"/>
      <c r="D10" s="10" t="s">
        <v>16</v>
      </c>
      <c r="E10" s="11">
        <f>SUM(E11:E14)</f>
        <v>23763.68</v>
      </c>
      <c r="F10" s="11">
        <f>SUM(F11:F14)</f>
        <v>10824.1</v>
      </c>
      <c r="G10" s="12">
        <f t="shared" si="0"/>
        <v>45.548921715828527</v>
      </c>
      <c r="H10" s="164"/>
      <c r="I10" s="162"/>
      <c r="J10" s="162"/>
      <c r="K10" s="162"/>
      <c r="L10" s="154"/>
      <c r="M10" s="154"/>
    </row>
    <row r="11" spans="1:13">
      <c r="A11" s="156"/>
      <c r="B11" s="238"/>
      <c r="C11" s="156"/>
      <c r="D11" s="67" t="s">
        <v>17</v>
      </c>
      <c r="E11" s="13">
        <f>E16+E21+E26</f>
        <v>0</v>
      </c>
      <c r="F11" s="13">
        <f>F16+F21+F26</f>
        <v>0</v>
      </c>
      <c r="G11" s="14">
        <f t="shared" si="0"/>
        <v>0</v>
      </c>
      <c r="H11" s="165"/>
      <c r="I11" s="163"/>
      <c r="J11" s="163"/>
      <c r="K11" s="163"/>
      <c r="L11" s="155"/>
      <c r="M11" s="155"/>
    </row>
    <row r="12" spans="1:13">
      <c r="A12" s="156"/>
      <c r="B12" s="238"/>
      <c r="C12" s="156"/>
      <c r="D12" s="67" t="s">
        <v>18</v>
      </c>
      <c r="E12" s="13">
        <f>E17+E22+E27</f>
        <v>0</v>
      </c>
      <c r="F12" s="13">
        <f>F17+F22+F27</f>
        <v>0</v>
      </c>
      <c r="G12" s="14">
        <f t="shared" si="0"/>
        <v>0</v>
      </c>
      <c r="H12" s="165"/>
      <c r="I12" s="163"/>
      <c r="J12" s="163"/>
      <c r="K12" s="163"/>
      <c r="L12" s="155"/>
      <c r="M12" s="155"/>
    </row>
    <row r="13" spans="1:13">
      <c r="A13" s="156"/>
      <c r="B13" s="238"/>
      <c r="C13" s="156"/>
      <c r="D13" s="67" t="s">
        <v>19</v>
      </c>
      <c r="E13" s="13">
        <v>23763.68</v>
      </c>
      <c r="F13" s="13">
        <v>10824.1</v>
      </c>
      <c r="G13" s="14">
        <f t="shared" si="0"/>
        <v>45.548921715828527</v>
      </c>
      <c r="H13" s="165"/>
      <c r="I13" s="163"/>
      <c r="J13" s="163"/>
      <c r="K13" s="163"/>
      <c r="L13" s="155"/>
      <c r="M13" s="155"/>
    </row>
    <row r="14" spans="1:13" ht="30.6" customHeight="1">
      <c r="A14" s="156"/>
      <c r="B14" s="242"/>
      <c r="C14" s="156"/>
      <c r="D14" s="67" t="s">
        <v>20</v>
      </c>
      <c r="E14" s="13">
        <f>E19+E24+E29</f>
        <v>0</v>
      </c>
      <c r="F14" s="13">
        <f>F19+F24+F29</f>
        <v>0</v>
      </c>
      <c r="G14" s="14">
        <f t="shared" si="0"/>
        <v>0</v>
      </c>
      <c r="H14" s="166"/>
      <c r="I14" s="209"/>
      <c r="J14" s="209"/>
      <c r="K14" s="209"/>
      <c r="L14" s="161"/>
      <c r="M14" s="161"/>
    </row>
  </sheetData>
  <mergeCells count="26">
    <mergeCell ref="A1:M1"/>
    <mergeCell ref="A3:A4"/>
    <mergeCell ref="B3:B4"/>
    <mergeCell ref="C3:C4"/>
    <mergeCell ref="D3:G3"/>
    <mergeCell ref="H3:K3"/>
    <mergeCell ref="L3:L4"/>
    <mergeCell ref="M3:M4"/>
    <mergeCell ref="J10:J14"/>
    <mergeCell ref="K10:K14"/>
    <mergeCell ref="A5:A9"/>
    <mergeCell ref="B5:B9"/>
    <mergeCell ref="C5:C9"/>
    <mergeCell ref="H5:H9"/>
    <mergeCell ref="I5:I9"/>
    <mergeCell ref="J5:J9"/>
    <mergeCell ref="A10:A14"/>
    <mergeCell ref="B10:B14"/>
    <mergeCell ref="C10:C14"/>
    <mergeCell ref="H10:H14"/>
    <mergeCell ref="I10:I14"/>
    <mergeCell ref="L10:L14"/>
    <mergeCell ref="M10:M14"/>
    <mergeCell ref="K5:K9"/>
    <mergeCell ref="L5:L9"/>
    <mergeCell ref="M5:M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931F8-943E-4B43-8FFA-6485D25C122E}">
  <sheetPr>
    <tabColor theme="5" tint="-0.249977111117893"/>
  </sheetPr>
  <dimension ref="A1:M30"/>
  <sheetViews>
    <sheetView workbookViewId="0">
      <selection activeCell="A2" sqref="A2"/>
    </sheetView>
  </sheetViews>
  <sheetFormatPr defaultRowHeight="15"/>
  <cols>
    <col min="2" max="2" width="38" customWidth="1"/>
    <col min="12" max="12" width="16.7109375" customWidth="1"/>
    <col min="258" max="258" width="38" customWidth="1"/>
    <col min="268" max="268" width="16.7109375" customWidth="1"/>
    <col min="514" max="514" width="38" customWidth="1"/>
    <col min="524" max="524" width="16.7109375" customWidth="1"/>
    <col min="770" max="770" width="38" customWidth="1"/>
    <col min="780" max="780" width="16.7109375" customWidth="1"/>
    <col min="1026" max="1026" width="38" customWidth="1"/>
    <col min="1036" max="1036" width="16.7109375" customWidth="1"/>
    <col min="1282" max="1282" width="38" customWidth="1"/>
    <col min="1292" max="1292" width="16.7109375" customWidth="1"/>
    <col min="1538" max="1538" width="38" customWidth="1"/>
    <col min="1548" max="1548" width="16.7109375" customWidth="1"/>
    <col min="1794" max="1794" width="38" customWidth="1"/>
    <col min="1804" max="1804" width="16.7109375" customWidth="1"/>
    <col min="2050" max="2050" width="38" customWidth="1"/>
    <col min="2060" max="2060" width="16.7109375" customWidth="1"/>
    <col min="2306" max="2306" width="38" customWidth="1"/>
    <col min="2316" max="2316" width="16.7109375" customWidth="1"/>
    <col min="2562" max="2562" width="38" customWidth="1"/>
    <col min="2572" max="2572" width="16.7109375" customWidth="1"/>
    <col min="2818" max="2818" width="38" customWidth="1"/>
    <col min="2828" max="2828" width="16.7109375" customWidth="1"/>
    <col min="3074" max="3074" width="38" customWidth="1"/>
    <col min="3084" max="3084" width="16.7109375" customWidth="1"/>
    <col min="3330" max="3330" width="38" customWidth="1"/>
    <col min="3340" max="3340" width="16.7109375" customWidth="1"/>
    <col min="3586" max="3586" width="38" customWidth="1"/>
    <col min="3596" max="3596" width="16.7109375" customWidth="1"/>
    <col min="3842" max="3842" width="38" customWidth="1"/>
    <col min="3852" max="3852" width="16.7109375" customWidth="1"/>
    <col min="4098" max="4098" width="38" customWidth="1"/>
    <col min="4108" max="4108" width="16.7109375" customWidth="1"/>
    <col min="4354" max="4354" width="38" customWidth="1"/>
    <col min="4364" max="4364" width="16.7109375" customWidth="1"/>
    <col min="4610" max="4610" width="38" customWidth="1"/>
    <col min="4620" max="4620" width="16.7109375" customWidth="1"/>
    <col min="4866" max="4866" width="38" customWidth="1"/>
    <col min="4876" max="4876" width="16.7109375" customWidth="1"/>
    <col min="5122" max="5122" width="38" customWidth="1"/>
    <col min="5132" max="5132" width="16.7109375" customWidth="1"/>
    <col min="5378" max="5378" width="38" customWidth="1"/>
    <col min="5388" max="5388" width="16.7109375" customWidth="1"/>
    <col min="5634" max="5634" width="38" customWidth="1"/>
    <col min="5644" max="5644" width="16.7109375" customWidth="1"/>
    <col min="5890" max="5890" width="38" customWidth="1"/>
    <col min="5900" max="5900" width="16.7109375" customWidth="1"/>
    <col min="6146" max="6146" width="38" customWidth="1"/>
    <col min="6156" max="6156" width="16.7109375" customWidth="1"/>
    <col min="6402" max="6402" width="38" customWidth="1"/>
    <col min="6412" max="6412" width="16.7109375" customWidth="1"/>
    <col min="6658" max="6658" width="38" customWidth="1"/>
    <col min="6668" max="6668" width="16.7109375" customWidth="1"/>
    <col min="6914" max="6914" width="38" customWidth="1"/>
    <col min="6924" max="6924" width="16.7109375" customWidth="1"/>
    <col min="7170" max="7170" width="38" customWidth="1"/>
    <col min="7180" max="7180" width="16.7109375" customWidth="1"/>
    <col min="7426" max="7426" width="38" customWidth="1"/>
    <col min="7436" max="7436" width="16.7109375" customWidth="1"/>
    <col min="7682" max="7682" width="38" customWidth="1"/>
    <col min="7692" max="7692" width="16.7109375" customWidth="1"/>
    <col min="7938" max="7938" width="38" customWidth="1"/>
    <col min="7948" max="7948" width="16.7109375" customWidth="1"/>
    <col min="8194" max="8194" width="38" customWidth="1"/>
    <col min="8204" max="8204" width="16.7109375" customWidth="1"/>
    <col min="8450" max="8450" width="38" customWidth="1"/>
    <col min="8460" max="8460" width="16.7109375" customWidth="1"/>
    <col min="8706" max="8706" width="38" customWidth="1"/>
    <col min="8716" max="8716" width="16.7109375" customWidth="1"/>
    <col min="8962" max="8962" width="38" customWidth="1"/>
    <col min="8972" max="8972" width="16.7109375" customWidth="1"/>
    <col min="9218" max="9218" width="38" customWidth="1"/>
    <col min="9228" max="9228" width="16.7109375" customWidth="1"/>
    <col min="9474" max="9474" width="38" customWidth="1"/>
    <col min="9484" max="9484" width="16.7109375" customWidth="1"/>
    <col min="9730" max="9730" width="38" customWidth="1"/>
    <col min="9740" max="9740" width="16.7109375" customWidth="1"/>
    <col min="9986" max="9986" width="38" customWidth="1"/>
    <col min="9996" max="9996" width="16.7109375" customWidth="1"/>
    <col min="10242" max="10242" width="38" customWidth="1"/>
    <col min="10252" max="10252" width="16.7109375" customWidth="1"/>
    <col min="10498" max="10498" width="38" customWidth="1"/>
    <col min="10508" max="10508" width="16.7109375" customWidth="1"/>
    <col min="10754" max="10754" width="38" customWidth="1"/>
    <col min="10764" max="10764" width="16.7109375" customWidth="1"/>
    <col min="11010" max="11010" width="38" customWidth="1"/>
    <col min="11020" max="11020" width="16.7109375" customWidth="1"/>
    <col min="11266" max="11266" width="38" customWidth="1"/>
    <col min="11276" max="11276" width="16.7109375" customWidth="1"/>
    <col min="11522" max="11522" width="38" customWidth="1"/>
    <col min="11532" max="11532" width="16.7109375" customWidth="1"/>
    <col min="11778" max="11778" width="38" customWidth="1"/>
    <col min="11788" max="11788" width="16.7109375" customWidth="1"/>
    <col min="12034" max="12034" width="38" customWidth="1"/>
    <col min="12044" max="12044" width="16.7109375" customWidth="1"/>
    <col min="12290" max="12290" width="38" customWidth="1"/>
    <col min="12300" max="12300" width="16.7109375" customWidth="1"/>
    <col min="12546" max="12546" width="38" customWidth="1"/>
    <col min="12556" max="12556" width="16.7109375" customWidth="1"/>
    <col min="12802" max="12802" width="38" customWidth="1"/>
    <col min="12812" max="12812" width="16.7109375" customWidth="1"/>
    <col min="13058" max="13058" width="38" customWidth="1"/>
    <col min="13068" max="13068" width="16.7109375" customWidth="1"/>
    <col min="13314" max="13314" width="38" customWidth="1"/>
    <col min="13324" max="13324" width="16.7109375" customWidth="1"/>
    <col min="13570" max="13570" width="38" customWidth="1"/>
    <col min="13580" max="13580" width="16.7109375" customWidth="1"/>
    <col min="13826" max="13826" width="38" customWidth="1"/>
    <col min="13836" max="13836" width="16.7109375" customWidth="1"/>
    <col min="14082" max="14082" width="38" customWidth="1"/>
    <col min="14092" max="14092" width="16.7109375" customWidth="1"/>
    <col min="14338" max="14338" width="38" customWidth="1"/>
    <col min="14348" max="14348" width="16.7109375" customWidth="1"/>
    <col min="14594" max="14594" width="38" customWidth="1"/>
    <col min="14604" max="14604" width="16.7109375" customWidth="1"/>
    <col min="14850" max="14850" width="38" customWidth="1"/>
    <col min="14860" max="14860" width="16.7109375" customWidth="1"/>
    <col min="15106" max="15106" width="38" customWidth="1"/>
    <col min="15116" max="15116" width="16.7109375" customWidth="1"/>
    <col min="15362" max="15362" width="38" customWidth="1"/>
    <col min="15372" max="15372" width="16.7109375" customWidth="1"/>
    <col min="15618" max="15618" width="38" customWidth="1"/>
    <col min="15628" max="15628" width="16.7109375" customWidth="1"/>
    <col min="15874" max="15874" width="38" customWidth="1"/>
    <col min="15884" max="15884" width="16.7109375" customWidth="1"/>
    <col min="16130" max="16130" width="38" customWidth="1"/>
    <col min="16140" max="16140" width="16.7109375" customWidth="1"/>
  </cols>
  <sheetData>
    <row r="1" spans="1:13">
      <c r="A1" s="153" t="s">
        <v>204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3">
      <c r="A2" s="78"/>
      <c r="B2" s="2"/>
      <c r="C2" s="2"/>
      <c r="D2" s="3"/>
      <c r="E2" s="77"/>
      <c r="F2" s="77"/>
      <c r="G2" s="77"/>
      <c r="H2" s="5"/>
      <c r="I2" s="5"/>
      <c r="J2" s="5"/>
      <c r="K2" s="5"/>
      <c r="L2" s="2"/>
      <c r="M2" s="2"/>
    </row>
    <row r="3" spans="1:13" ht="30.75" customHeight="1">
      <c r="A3" s="154" t="s">
        <v>1</v>
      </c>
      <c r="B3" s="154" t="s">
        <v>2</v>
      </c>
      <c r="C3" s="154" t="s">
        <v>3</v>
      </c>
      <c r="D3" s="156" t="s">
        <v>4</v>
      </c>
      <c r="E3" s="156"/>
      <c r="F3" s="156"/>
      <c r="G3" s="156"/>
      <c r="H3" s="157" t="s">
        <v>5</v>
      </c>
      <c r="I3" s="158"/>
      <c r="J3" s="158"/>
      <c r="K3" s="158"/>
      <c r="L3" s="159" t="s">
        <v>6</v>
      </c>
      <c r="M3" s="154" t="s">
        <v>7</v>
      </c>
    </row>
    <row r="4" spans="1:13" ht="72">
      <c r="A4" s="155"/>
      <c r="B4" s="155"/>
      <c r="C4" s="155"/>
      <c r="D4" s="65" t="s">
        <v>8</v>
      </c>
      <c r="E4" s="7" t="s">
        <v>9</v>
      </c>
      <c r="F4" s="7" t="s">
        <v>10</v>
      </c>
      <c r="G4" s="7" t="s">
        <v>11</v>
      </c>
      <c r="H4" s="69" t="s">
        <v>12</v>
      </c>
      <c r="I4" s="9" t="s">
        <v>13</v>
      </c>
      <c r="J4" s="69" t="s">
        <v>14</v>
      </c>
      <c r="K4" s="69" t="s">
        <v>15</v>
      </c>
      <c r="L4" s="160"/>
      <c r="M4" s="161"/>
    </row>
    <row r="5" spans="1:13">
      <c r="A5" s="154"/>
      <c r="B5" s="167" t="s">
        <v>216</v>
      </c>
      <c r="C5" s="154">
        <v>2020</v>
      </c>
      <c r="D5" s="10" t="s">
        <v>16</v>
      </c>
      <c r="E5" s="76">
        <f>E10+E20</f>
        <v>0</v>
      </c>
      <c r="F5" s="76">
        <f>F10+F20</f>
        <v>0</v>
      </c>
      <c r="G5" s="76">
        <f>G10+G20</f>
        <v>0</v>
      </c>
      <c r="H5" s="162"/>
      <c r="I5" s="162"/>
      <c r="J5" s="162"/>
      <c r="K5" s="162"/>
      <c r="L5" s="154" t="s">
        <v>217</v>
      </c>
      <c r="M5" s="154"/>
    </row>
    <row r="6" spans="1:13">
      <c r="A6" s="155"/>
      <c r="B6" s="168"/>
      <c r="C6" s="155"/>
      <c r="D6" s="67" t="s">
        <v>17</v>
      </c>
      <c r="E6" s="13">
        <f t="shared" ref="E6:F9" si="0">E11</f>
        <v>0</v>
      </c>
      <c r="F6" s="13">
        <f t="shared" si="0"/>
        <v>0</v>
      </c>
      <c r="G6" s="14">
        <f t="shared" ref="G6:G29" si="1">IF(F6&gt;0,(F6/E6)*100,0)</f>
        <v>0</v>
      </c>
      <c r="H6" s="163"/>
      <c r="I6" s="163"/>
      <c r="J6" s="163"/>
      <c r="K6" s="163"/>
      <c r="L6" s="155"/>
      <c r="M6" s="155"/>
    </row>
    <row r="7" spans="1:13">
      <c r="A7" s="155"/>
      <c r="B7" s="168"/>
      <c r="C7" s="155"/>
      <c r="D7" s="67" t="s">
        <v>18</v>
      </c>
      <c r="E7" s="13">
        <f t="shared" si="0"/>
        <v>0</v>
      </c>
      <c r="F7" s="13">
        <f t="shared" si="0"/>
        <v>0</v>
      </c>
      <c r="G7" s="14">
        <f t="shared" si="1"/>
        <v>0</v>
      </c>
      <c r="H7" s="163"/>
      <c r="I7" s="163"/>
      <c r="J7" s="163"/>
      <c r="K7" s="163"/>
      <c r="L7" s="155"/>
      <c r="M7" s="155"/>
    </row>
    <row r="8" spans="1:13">
      <c r="A8" s="155"/>
      <c r="B8" s="168"/>
      <c r="C8" s="155"/>
      <c r="D8" s="67" t="s">
        <v>19</v>
      </c>
      <c r="E8" s="13">
        <f>E13+E23</f>
        <v>0</v>
      </c>
      <c r="F8" s="13">
        <f t="shared" si="0"/>
        <v>0</v>
      </c>
      <c r="G8" s="14">
        <f t="shared" si="1"/>
        <v>0</v>
      </c>
      <c r="H8" s="163"/>
      <c r="I8" s="163"/>
      <c r="J8" s="163"/>
      <c r="K8" s="163"/>
      <c r="L8" s="155"/>
      <c r="M8" s="155"/>
    </row>
    <row r="9" spans="1:13" ht="22.9" customHeight="1">
      <c r="A9" s="155"/>
      <c r="B9" s="168"/>
      <c r="C9" s="155"/>
      <c r="D9" s="67" t="s">
        <v>20</v>
      </c>
      <c r="E9" s="13">
        <f t="shared" si="0"/>
        <v>0</v>
      </c>
      <c r="F9" s="13">
        <f t="shared" si="0"/>
        <v>0</v>
      </c>
      <c r="G9" s="14">
        <f t="shared" si="1"/>
        <v>0</v>
      </c>
      <c r="H9" s="163"/>
      <c r="I9" s="163"/>
      <c r="J9" s="163"/>
      <c r="K9" s="163"/>
      <c r="L9" s="155"/>
      <c r="M9" s="155"/>
    </row>
    <row r="10" spans="1:13">
      <c r="A10" s="156">
        <v>1</v>
      </c>
      <c r="B10" s="237" t="s">
        <v>218</v>
      </c>
      <c r="C10" s="156">
        <v>2020</v>
      </c>
      <c r="D10" s="10" t="s">
        <v>16</v>
      </c>
      <c r="E10" s="11">
        <f>SUM(E11:E14)</f>
        <v>0</v>
      </c>
      <c r="F10" s="11">
        <f>SUM(F11:F14)</f>
        <v>0</v>
      </c>
      <c r="G10" s="12">
        <f t="shared" si="1"/>
        <v>0</v>
      </c>
      <c r="H10" s="164"/>
      <c r="I10" s="162"/>
      <c r="J10" s="162"/>
      <c r="K10" s="162"/>
      <c r="L10" s="154"/>
      <c r="M10" s="154"/>
    </row>
    <row r="11" spans="1:13">
      <c r="A11" s="156"/>
      <c r="B11" s="238"/>
      <c r="C11" s="156"/>
      <c r="D11" s="67" t="s">
        <v>17</v>
      </c>
      <c r="E11" s="13">
        <f t="shared" ref="E11:F14" si="2">E16+E21+E26</f>
        <v>0</v>
      </c>
      <c r="F11" s="13">
        <f t="shared" si="2"/>
        <v>0</v>
      </c>
      <c r="G11" s="14">
        <f t="shared" si="1"/>
        <v>0</v>
      </c>
      <c r="H11" s="165"/>
      <c r="I11" s="163"/>
      <c r="J11" s="163"/>
      <c r="K11" s="163"/>
      <c r="L11" s="155"/>
      <c r="M11" s="155"/>
    </row>
    <row r="12" spans="1:13">
      <c r="A12" s="156"/>
      <c r="B12" s="238"/>
      <c r="C12" s="156"/>
      <c r="D12" s="67" t="s">
        <v>18</v>
      </c>
      <c r="E12" s="13">
        <f t="shared" si="2"/>
        <v>0</v>
      </c>
      <c r="F12" s="13">
        <f t="shared" si="2"/>
        <v>0</v>
      </c>
      <c r="G12" s="14">
        <f t="shared" si="1"/>
        <v>0</v>
      </c>
      <c r="H12" s="165"/>
      <c r="I12" s="163"/>
      <c r="J12" s="163"/>
      <c r="K12" s="163"/>
      <c r="L12" s="155"/>
      <c r="M12" s="155"/>
    </row>
    <row r="13" spans="1:13">
      <c r="A13" s="156"/>
      <c r="B13" s="238"/>
      <c r="C13" s="156"/>
      <c r="D13" s="67" t="s">
        <v>19</v>
      </c>
      <c r="E13" s="13">
        <v>0</v>
      </c>
      <c r="F13" s="13">
        <v>0</v>
      </c>
      <c r="G13" s="14">
        <f t="shared" si="1"/>
        <v>0</v>
      </c>
      <c r="H13" s="165"/>
      <c r="I13" s="163"/>
      <c r="J13" s="163"/>
      <c r="K13" s="163"/>
      <c r="L13" s="155"/>
      <c r="M13" s="155"/>
    </row>
    <row r="14" spans="1:13">
      <c r="A14" s="156"/>
      <c r="B14" s="242"/>
      <c r="C14" s="156"/>
      <c r="D14" s="67" t="s">
        <v>20</v>
      </c>
      <c r="E14" s="13">
        <f t="shared" si="2"/>
        <v>0</v>
      </c>
      <c r="F14" s="13">
        <f t="shared" si="2"/>
        <v>0</v>
      </c>
      <c r="G14" s="14">
        <f t="shared" si="1"/>
        <v>0</v>
      </c>
      <c r="H14" s="166"/>
      <c r="I14" s="209"/>
      <c r="J14" s="209"/>
      <c r="K14" s="209"/>
      <c r="L14" s="161"/>
      <c r="M14" s="161"/>
    </row>
    <row r="15" spans="1:13">
      <c r="A15" s="156" t="s">
        <v>139</v>
      </c>
      <c r="B15" s="237" t="s">
        <v>219</v>
      </c>
      <c r="C15" s="154">
        <v>2020</v>
      </c>
      <c r="D15" s="10" t="s">
        <v>16</v>
      </c>
      <c r="E15" s="11">
        <f>SUM(E16:E19)</f>
        <v>0</v>
      </c>
      <c r="F15" s="11">
        <f>SUM(F16:F19)</f>
        <v>0</v>
      </c>
      <c r="G15" s="12">
        <f t="shared" si="1"/>
        <v>0</v>
      </c>
      <c r="H15" s="164"/>
      <c r="I15" s="162"/>
      <c r="J15" s="162"/>
      <c r="K15" s="162"/>
      <c r="L15" s="154"/>
      <c r="M15" s="154"/>
    </row>
    <row r="16" spans="1:13">
      <c r="A16" s="156"/>
      <c r="B16" s="238"/>
      <c r="C16" s="155"/>
      <c r="D16" s="67" t="s">
        <v>17</v>
      </c>
      <c r="E16" s="13">
        <v>0</v>
      </c>
      <c r="F16" s="13">
        <v>0</v>
      </c>
      <c r="G16" s="14">
        <f t="shared" si="1"/>
        <v>0</v>
      </c>
      <c r="H16" s="165"/>
      <c r="I16" s="163"/>
      <c r="J16" s="163"/>
      <c r="K16" s="163"/>
      <c r="L16" s="155"/>
      <c r="M16" s="155"/>
    </row>
    <row r="17" spans="1:13">
      <c r="A17" s="156"/>
      <c r="B17" s="238"/>
      <c r="C17" s="155"/>
      <c r="D17" s="67" t="s">
        <v>18</v>
      </c>
      <c r="E17" s="13">
        <v>0</v>
      </c>
      <c r="F17" s="13">
        <v>0</v>
      </c>
      <c r="G17" s="14">
        <f t="shared" si="1"/>
        <v>0</v>
      </c>
      <c r="H17" s="165"/>
      <c r="I17" s="163"/>
      <c r="J17" s="163"/>
      <c r="K17" s="163"/>
      <c r="L17" s="155"/>
      <c r="M17" s="155"/>
    </row>
    <row r="18" spans="1:13">
      <c r="A18" s="156"/>
      <c r="B18" s="238"/>
      <c r="C18" s="155"/>
      <c r="D18" s="67" t="s">
        <v>19</v>
      </c>
      <c r="E18" s="13">
        <v>0</v>
      </c>
      <c r="F18" s="13">
        <v>0</v>
      </c>
      <c r="G18" s="14">
        <f t="shared" si="1"/>
        <v>0</v>
      </c>
      <c r="H18" s="165"/>
      <c r="I18" s="163"/>
      <c r="J18" s="163"/>
      <c r="K18" s="163"/>
      <c r="L18" s="155"/>
      <c r="M18" s="155"/>
    </row>
    <row r="19" spans="1:13">
      <c r="A19" s="156"/>
      <c r="B19" s="242"/>
      <c r="C19" s="155"/>
      <c r="D19" s="67" t="s">
        <v>20</v>
      </c>
      <c r="E19" s="13">
        <v>0</v>
      </c>
      <c r="F19" s="13">
        <v>0</v>
      </c>
      <c r="G19" s="14">
        <f t="shared" si="1"/>
        <v>0</v>
      </c>
      <c r="H19" s="166"/>
      <c r="I19" s="209"/>
      <c r="J19" s="209"/>
      <c r="K19" s="209"/>
      <c r="L19" s="161"/>
      <c r="M19" s="161"/>
    </row>
    <row r="20" spans="1:13">
      <c r="A20" s="154">
        <v>2</v>
      </c>
      <c r="B20" s="237" t="s">
        <v>220</v>
      </c>
      <c r="C20" s="156">
        <v>2020</v>
      </c>
      <c r="D20" s="10" t="s">
        <v>16</v>
      </c>
      <c r="E20" s="11">
        <f>SUM(E21:E24)</f>
        <v>0</v>
      </c>
      <c r="F20" s="11">
        <f>SUM(F21:F24)</f>
        <v>0</v>
      </c>
      <c r="G20" s="18">
        <f t="shared" si="1"/>
        <v>0</v>
      </c>
      <c r="H20" s="162"/>
      <c r="I20" s="162"/>
      <c r="J20" s="162"/>
      <c r="K20" s="162"/>
      <c r="L20" s="185"/>
      <c r="M20" s="185"/>
    </row>
    <row r="21" spans="1:13">
      <c r="A21" s="155"/>
      <c r="B21" s="238"/>
      <c r="C21" s="156"/>
      <c r="D21" s="67" t="s">
        <v>17</v>
      </c>
      <c r="E21" s="17">
        <v>0</v>
      </c>
      <c r="F21" s="17">
        <v>0</v>
      </c>
      <c r="G21" s="16">
        <f t="shared" si="1"/>
        <v>0</v>
      </c>
      <c r="H21" s="163"/>
      <c r="I21" s="163"/>
      <c r="J21" s="163"/>
      <c r="K21" s="163"/>
      <c r="L21" s="186"/>
      <c r="M21" s="186"/>
    </row>
    <row r="22" spans="1:13">
      <c r="A22" s="155"/>
      <c r="B22" s="238"/>
      <c r="C22" s="156"/>
      <c r="D22" s="67" t="s">
        <v>18</v>
      </c>
      <c r="E22" s="17">
        <v>0</v>
      </c>
      <c r="F22" s="17">
        <v>0</v>
      </c>
      <c r="G22" s="16">
        <f t="shared" si="1"/>
        <v>0</v>
      </c>
      <c r="H22" s="163"/>
      <c r="I22" s="163"/>
      <c r="J22" s="163"/>
      <c r="K22" s="163"/>
      <c r="L22" s="186"/>
      <c r="M22" s="186"/>
    </row>
    <row r="23" spans="1:13">
      <c r="A23" s="155"/>
      <c r="B23" s="238"/>
      <c r="C23" s="156"/>
      <c r="D23" s="67" t="s">
        <v>19</v>
      </c>
      <c r="E23" s="17">
        <f>E28</f>
        <v>0</v>
      </c>
      <c r="F23" s="17">
        <f>F28</f>
        <v>0</v>
      </c>
      <c r="G23" s="16">
        <f t="shared" si="1"/>
        <v>0</v>
      </c>
      <c r="H23" s="163"/>
      <c r="I23" s="163"/>
      <c r="J23" s="163"/>
      <c r="K23" s="163"/>
      <c r="L23" s="186"/>
      <c r="M23" s="186"/>
    </row>
    <row r="24" spans="1:13">
      <c r="A24" s="161"/>
      <c r="B24" s="242"/>
      <c r="C24" s="156"/>
      <c r="D24" s="67" t="s">
        <v>20</v>
      </c>
      <c r="E24" s="17">
        <v>0</v>
      </c>
      <c r="F24" s="17">
        <v>0</v>
      </c>
      <c r="G24" s="16">
        <f t="shared" si="1"/>
        <v>0</v>
      </c>
      <c r="H24" s="209"/>
      <c r="I24" s="209"/>
      <c r="J24" s="209"/>
      <c r="K24" s="209"/>
      <c r="L24" s="187"/>
      <c r="M24" s="187"/>
    </row>
    <row r="25" spans="1:13">
      <c r="A25" s="154" t="s">
        <v>37</v>
      </c>
      <c r="B25" s="237" t="s">
        <v>221</v>
      </c>
      <c r="C25" s="154">
        <v>2020</v>
      </c>
      <c r="D25" s="10" t="s">
        <v>16</v>
      </c>
      <c r="E25" s="11">
        <f>SUM(E26:E29)</f>
        <v>0</v>
      </c>
      <c r="F25" s="11">
        <f>SUM(F26:F29)</f>
        <v>0</v>
      </c>
      <c r="G25" s="18">
        <f t="shared" si="1"/>
        <v>0</v>
      </c>
      <c r="H25" s="162"/>
      <c r="I25" s="162"/>
      <c r="J25" s="162"/>
      <c r="K25" s="162"/>
      <c r="L25" s="185"/>
      <c r="M25" s="185"/>
    </row>
    <row r="26" spans="1:13">
      <c r="A26" s="155"/>
      <c r="B26" s="238"/>
      <c r="C26" s="155"/>
      <c r="D26" s="67" t="s">
        <v>17</v>
      </c>
      <c r="E26" s="17">
        <v>0</v>
      </c>
      <c r="F26" s="17">
        <v>0</v>
      </c>
      <c r="G26" s="16">
        <f t="shared" si="1"/>
        <v>0</v>
      </c>
      <c r="H26" s="163"/>
      <c r="I26" s="163"/>
      <c r="J26" s="163"/>
      <c r="K26" s="163"/>
      <c r="L26" s="186"/>
      <c r="M26" s="186"/>
    </row>
    <row r="27" spans="1:13">
      <c r="A27" s="155"/>
      <c r="B27" s="238"/>
      <c r="C27" s="155"/>
      <c r="D27" s="67" t="s">
        <v>18</v>
      </c>
      <c r="E27" s="17">
        <v>0</v>
      </c>
      <c r="F27" s="17">
        <v>0</v>
      </c>
      <c r="G27" s="16">
        <f t="shared" si="1"/>
        <v>0</v>
      </c>
      <c r="H27" s="163"/>
      <c r="I27" s="163"/>
      <c r="J27" s="163"/>
      <c r="K27" s="163"/>
      <c r="L27" s="186"/>
      <c r="M27" s="186"/>
    </row>
    <row r="28" spans="1:13">
      <c r="A28" s="155"/>
      <c r="B28" s="238"/>
      <c r="C28" s="155"/>
      <c r="D28" s="67" t="s">
        <v>19</v>
      </c>
      <c r="E28" s="17">
        <v>0</v>
      </c>
      <c r="F28" s="17">
        <v>0</v>
      </c>
      <c r="G28" s="16">
        <f t="shared" si="1"/>
        <v>0</v>
      </c>
      <c r="H28" s="163"/>
      <c r="I28" s="163"/>
      <c r="J28" s="163"/>
      <c r="K28" s="163"/>
      <c r="L28" s="186"/>
      <c r="M28" s="186"/>
    </row>
    <row r="29" spans="1:13">
      <c r="A29" s="161"/>
      <c r="B29" s="242"/>
      <c r="C29" s="155"/>
      <c r="D29" s="67" t="s">
        <v>20</v>
      </c>
      <c r="E29" s="17">
        <v>0</v>
      </c>
      <c r="F29" s="17">
        <v>0</v>
      </c>
      <c r="G29" s="16">
        <f t="shared" si="1"/>
        <v>0</v>
      </c>
      <c r="H29" s="209"/>
      <c r="I29" s="209"/>
      <c r="J29" s="209"/>
      <c r="K29" s="209"/>
      <c r="L29" s="187"/>
      <c r="M29" s="187"/>
    </row>
    <row r="30" spans="1:13">
      <c r="A30" s="78"/>
      <c r="B30" s="2"/>
      <c r="C30" s="2"/>
      <c r="D30" s="3"/>
      <c r="E30" s="77"/>
      <c r="F30" s="77"/>
      <c r="G30" s="77"/>
      <c r="H30" s="5"/>
      <c r="I30" s="5"/>
      <c r="J30" s="5"/>
      <c r="K30" s="5"/>
      <c r="L30" s="2"/>
      <c r="M30" s="2"/>
    </row>
  </sheetData>
  <mergeCells count="53">
    <mergeCell ref="A25:A29"/>
    <mergeCell ref="B25:B29"/>
    <mergeCell ref="C25:C29"/>
    <mergeCell ref="H25:H29"/>
    <mergeCell ref="I25:I29"/>
    <mergeCell ref="J20:J24"/>
    <mergeCell ref="K20:K24"/>
    <mergeCell ref="L20:L24"/>
    <mergeCell ref="M20:M24"/>
    <mergeCell ref="K25:K29"/>
    <mergeCell ref="L25:L29"/>
    <mergeCell ref="M25:M29"/>
    <mergeCell ref="J25:J29"/>
    <mergeCell ref="A20:A24"/>
    <mergeCell ref="B20:B24"/>
    <mergeCell ref="C20:C24"/>
    <mergeCell ref="H20:H24"/>
    <mergeCell ref="I20:I24"/>
    <mergeCell ref="L10:L14"/>
    <mergeCell ref="M10:M14"/>
    <mergeCell ref="A15:A19"/>
    <mergeCell ref="B15:B19"/>
    <mergeCell ref="C15:C19"/>
    <mergeCell ref="H15:H19"/>
    <mergeCell ref="I15:I19"/>
    <mergeCell ref="J15:J19"/>
    <mergeCell ref="K15:K19"/>
    <mergeCell ref="L15:L19"/>
    <mergeCell ref="M15:M19"/>
    <mergeCell ref="K5:K9"/>
    <mergeCell ref="L5:L9"/>
    <mergeCell ref="M5:M9"/>
    <mergeCell ref="A10:A14"/>
    <mergeCell ref="B10:B14"/>
    <mergeCell ref="C10:C14"/>
    <mergeCell ref="H10:H14"/>
    <mergeCell ref="I10:I14"/>
    <mergeCell ref="J10:J14"/>
    <mergeCell ref="K10:K14"/>
    <mergeCell ref="A5:A9"/>
    <mergeCell ref="B5:B9"/>
    <mergeCell ref="C5:C9"/>
    <mergeCell ref="H5:H9"/>
    <mergeCell ref="I5:I9"/>
    <mergeCell ref="J5:J9"/>
    <mergeCell ref="A1:M1"/>
    <mergeCell ref="A3:A4"/>
    <mergeCell ref="B3:B4"/>
    <mergeCell ref="C3:C4"/>
    <mergeCell ref="D3:G3"/>
    <mergeCell ref="H3:K3"/>
    <mergeCell ref="L3:L4"/>
    <mergeCell ref="M3:M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3FFF5-07D8-48A6-956B-CC5C9D21797E}">
  <sheetPr>
    <tabColor theme="2" tint="-0.749992370372631"/>
  </sheetPr>
  <dimension ref="A1:M14"/>
  <sheetViews>
    <sheetView workbookViewId="0">
      <selection activeCell="A2" sqref="A2"/>
    </sheetView>
  </sheetViews>
  <sheetFormatPr defaultRowHeight="15"/>
  <cols>
    <col min="1" max="1" width="2.85546875" customWidth="1"/>
    <col min="2" max="2" width="37.5703125" customWidth="1"/>
    <col min="257" max="257" width="2.85546875" customWidth="1"/>
    <col min="258" max="258" width="37.5703125" customWidth="1"/>
    <col min="513" max="513" width="2.85546875" customWidth="1"/>
    <col min="514" max="514" width="37.5703125" customWidth="1"/>
    <col min="769" max="769" width="2.85546875" customWidth="1"/>
    <col min="770" max="770" width="37.5703125" customWidth="1"/>
    <col min="1025" max="1025" width="2.85546875" customWidth="1"/>
    <col min="1026" max="1026" width="37.5703125" customWidth="1"/>
    <col min="1281" max="1281" width="2.85546875" customWidth="1"/>
    <col min="1282" max="1282" width="37.5703125" customWidth="1"/>
    <col min="1537" max="1537" width="2.85546875" customWidth="1"/>
    <col min="1538" max="1538" width="37.5703125" customWidth="1"/>
    <col min="1793" max="1793" width="2.85546875" customWidth="1"/>
    <col min="1794" max="1794" width="37.5703125" customWidth="1"/>
    <col min="2049" max="2049" width="2.85546875" customWidth="1"/>
    <col min="2050" max="2050" width="37.5703125" customWidth="1"/>
    <col min="2305" max="2305" width="2.85546875" customWidth="1"/>
    <col min="2306" max="2306" width="37.5703125" customWidth="1"/>
    <col min="2561" max="2561" width="2.85546875" customWidth="1"/>
    <col min="2562" max="2562" width="37.5703125" customWidth="1"/>
    <col min="2817" max="2817" width="2.85546875" customWidth="1"/>
    <col min="2818" max="2818" width="37.5703125" customWidth="1"/>
    <col min="3073" max="3073" width="2.85546875" customWidth="1"/>
    <col min="3074" max="3074" width="37.5703125" customWidth="1"/>
    <col min="3329" max="3329" width="2.85546875" customWidth="1"/>
    <col min="3330" max="3330" width="37.5703125" customWidth="1"/>
    <col min="3585" max="3585" width="2.85546875" customWidth="1"/>
    <col min="3586" max="3586" width="37.5703125" customWidth="1"/>
    <col min="3841" max="3841" width="2.85546875" customWidth="1"/>
    <col min="3842" max="3842" width="37.5703125" customWidth="1"/>
    <col min="4097" max="4097" width="2.85546875" customWidth="1"/>
    <col min="4098" max="4098" width="37.5703125" customWidth="1"/>
    <col min="4353" max="4353" width="2.85546875" customWidth="1"/>
    <col min="4354" max="4354" width="37.5703125" customWidth="1"/>
    <col min="4609" max="4609" width="2.85546875" customWidth="1"/>
    <col min="4610" max="4610" width="37.5703125" customWidth="1"/>
    <col min="4865" max="4865" width="2.85546875" customWidth="1"/>
    <col min="4866" max="4866" width="37.5703125" customWidth="1"/>
    <col min="5121" max="5121" width="2.85546875" customWidth="1"/>
    <col min="5122" max="5122" width="37.5703125" customWidth="1"/>
    <col min="5377" max="5377" width="2.85546875" customWidth="1"/>
    <col min="5378" max="5378" width="37.5703125" customWidth="1"/>
    <col min="5633" max="5633" width="2.85546875" customWidth="1"/>
    <col min="5634" max="5634" width="37.5703125" customWidth="1"/>
    <col min="5889" max="5889" width="2.85546875" customWidth="1"/>
    <col min="5890" max="5890" width="37.5703125" customWidth="1"/>
    <col min="6145" max="6145" width="2.85546875" customWidth="1"/>
    <col min="6146" max="6146" width="37.5703125" customWidth="1"/>
    <col min="6401" max="6401" width="2.85546875" customWidth="1"/>
    <col min="6402" max="6402" width="37.5703125" customWidth="1"/>
    <col min="6657" max="6657" width="2.85546875" customWidth="1"/>
    <col min="6658" max="6658" width="37.5703125" customWidth="1"/>
    <col min="6913" max="6913" width="2.85546875" customWidth="1"/>
    <col min="6914" max="6914" width="37.5703125" customWidth="1"/>
    <col min="7169" max="7169" width="2.85546875" customWidth="1"/>
    <col min="7170" max="7170" width="37.5703125" customWidth="1"/>
    <col min="7425" max="7425" width="2.85546875" customWidth="1"/>
    <col min="7426" max="7426" width="37.5703125" customWidth="1"/>
    <col min="7681" max="7681" width="2.85546875" customWidth="1"/>
    <col min="7682" max="7682" width="37.5703125" customWidth="1"/>
    <col min="7937" max="7937" width="2.85546875" customWidth="1"/>
    <col min="7938" max="7938" width="37.5703125" customWidth="1"/>
    <col min="8193" max="8193" width="2.85546875" customWidth="1"/>
    <col min="8194" max="8194" width="37.5703125" customWidth="1"/>
    <col min="8449" max="8449" width="2.85546875" customWidth="1"/>
    <col min="8450" max="8450" width="37.5703125" customWidth="1"/>
    <col min="8705" max="8705" width="2.85546875" customWidth="1"/>
    <col min="8706" max="8706" width="37.5703125" customWidth="1"/>
    <col min="8961" max="8961" width="2.85546875" customWidth="1"/>
    <col min="8962" max="8962" width="37.5703125" customWidth="1"/>
    <col min="9217" max="9217" width="2.85546875" customWidth="1"/>
    <col min="9218" max="9218" width="37.5703125" customWidth="1"/>
    <col min="9473" max="9473" width="2.85546875" customWidth="1"/>
    <col min="9474" max="9474" width="37.5703125" customWidth="1"/>
    <col min="9729" max="9729" width="2.85546875" customWidth="1"/>
    <col min="9730" max="9730" width="37.5703125" customWidth="1"/>
    <col min="9985" max="9985" width="2.85546875" customWidth="1"/>
    <col min="9986" max="9986" width="37.5703125" customWidth="1"/>
    <col min="10241" max="10241" width="2.85546875" customWidth="1"/>
    <col min="10242" max="10242" width="37.5703125" customWidth="1"/>
    <col min="10497" max="10497" width="2.85546875" customWidth="1"/>
    <col min="10498" max="10498" width="37.5703125" customWidth="1"/>
    <col min="10753" max="10753" width="2.85546875" customWidth="1"/>
    <col min="10754" max="10754" width="37.5703125" customWidth="1"/>
    <col min="11009" max="11009" width="2.85546875" customWidth="1"/>
    <col min="11010" max="11010" width="37.5703125" customWidth="1"/>
    <col min="11265" max="11265" width="2.85546875" customWidth="1"/>
    <col min="11266" max="11266" width="37.5703125" customWidth="1"/>
    <col min="11521" max="11521" width="2.85546875" customWidth="1"/>
    <col min="11522" max="11522" width="37.5703125" customWidth="1"/>
    <col min="11777" max="11777" width="2.85546875" customWidth="1"/>
    <col min="11778" max="11778" width="37.5703125" customWidth="1"/>
    <col min="12033" max="12033" width="2.85546875" customWidth="1"/>
    <col min="12034" max="12034" width="37.5703125" customWidth="1"/>
    <col min="12289" max="12289" width="2.85546875" customWidth="1"/>
    <col min="12290" max="12290" width="37.5703125" customWidth="1"/>
    <col min="12545" max="12545" width="2.85546875" customWidth="1"/>
    <col min="12546" max="12546" width="37.5703125" customWidth="1"/>
    <col min="12801" max="12801" width="2.85546875" customWidth="1"/>
    <col min="12802" max="12802" width="37.5703125" customWidth="1"/>
    <col min="13057" max="13057" width="2.85546875" customWidth="1"/>
    <col min="13058" max="13058" width="37.5703125" customWidth="1"/>
    <col min="13313" max="13313" width="2.85546875" customWidth="1"/>
    <col min="13314" max="13314" width="37.5703125" customWidth="1"/>
    <col min="13569" max="13569" width="2.85546875" customWidth="1"/>
    <col min="13570" max="13570" width="37.5703125" customWidth="1"/>
    <col min="13825" max="13825" width="2.85546875" customWidth="1"/>
    <col min="13826" max="13826" width="37.5703125" customWidth="1"/>
    <col min="14081" max="14081" width="2.85546875" customWidth="1"/>
    <col min="14082" max="14082" width="37.5703125" customWidth="1"/>
    <col min="14337" max="14337" width="2.85546875" customWidth="1"/>
    <col min="14338" max="14338" width="37.5703125" customWidth="1"/>
    <col min="14593" max="14593" width="2.85546875" customWidth="1"/>
    <col min="14594" max="14594" width="37.5703125" customWidth="1"/>
    <col min="14849" max="14849" width="2.85546875" customWidth="1"/>
    <col min="14850" max="14850" width="37.5703125" customWidth="1"/>
    <col min="15105" max="15105" width="2.85546875" customWidth="1"/>
    <col min="15106" max="15106" width="37.5703125" customWidth="1"/>
    <col min="15361" max="15361" width="2.85546875" customWidth="1"/>
    <col min="15362" max="15362" width="37.5703125" customWidth="1"/>
    <col min="15617" max="15617" width="2.85546875" customWidth="1"/>
    <col min="15618" max="15618" width="37.5703125" customWidth="1"/>
    <col min="15873" max="15873" width="2.85546875" customWidth="1"/>
    <col min="15874" max="15874" width="37.5703125" customWidth="1"/>
    <col min="16129" max="16129" width="2.85546875" customWidth="1"/>
    <col min="16130" max="16130" width="37.5703125" customWidth="1"/>
  </cols>
  <sheetData>
    <row r="1" spans="1:13">
      <c r="A1" s="153" t="s">
        <v>125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3">
      <c r="A2" s="78"/>
      <c r="B2" s="2"/>
      <c r="C2" s="2"/>
      <c r="D2" s="3"/>
      <c r="E2" s="77"/>
      <c r="F2" s="77"/>
      <c r="G2" s="77"/>
      <c r="H2" s="5"/>
      <c r="I2" s="5"/>
      <c r="J2" s="5"/>
      <c r="K2" s="5"/>
      <c r="L2" s="2"/>
      <c r="M2" s="2"/>
    </row>
    <row r="3" spans="1:13">
      <c r="A3" s="154" t="s">
        <v>1</v>
      </c>
      <c r="B3" s="154" t="s">
        <v>2</v>
      </c>
      <c r="C3" s="154" t="s">
        <v>3</v>
      </c>
      <c r="D3" s="156" t="s">
        <v>4</v>
      </c>
      <c r="E3" s="156"/>
      <c r="F3" s="156"/>
      <c r="G3" s="156"/>
      <c r="H3" s="157" t="s">
        <v>5</v>
      </c>
      <c r="I3" s="158"/>
      <c r="J3" s="158"/>
      <c r="K3" s="158"/>
      <c r="L3" s="159" t="s">
        <v>6</v>
      </c>
      <c r="M3" s="154" t="s">
        <v>7</v>
      </c>
    </row>
    <row r="4" spans="1:13" ht="72">
      <c r="A4" s="155"/>
      <c r="B4" s="155"/>
      <c r="C4" s="155"/>
      <c r="D4" s="65" t="s">
        <v>8</v>
      </c>
      <c r="E4" s="7" t="s">
        <v>9</v>
      </c>
      <c r="F4" s="7" t="s">
        <v>10</v>
      </c>
      <c r="G4" s="7" t="s">
        <v>11</v>
      </c>
      <c r="H4" s="69" t="s">
        <v>12</v>
      </c>
      <c r="I4" s="9" t="s">
        <v>13</v>
      </c>
      <c r="J4" s="69" t="s">
        <v>14</v>
      </c>
      <c r="K4" s="69" t="s">
        <v>15</v>
      </c>
      <c r="L4" s="160"/>
      <c r="M4" s="161"/>
    </row>
    <row r="5" spans="1:13">
      <c r="A5" s="154"/>
      <c r="B5" s="167" t="s">
        <v>222</v>
      </c>
      <c r="C5" s="154">
        <v>2020</v>
      </c>
      <c r="D5" s="10" t="s">
        <v>16</v>
      </c>
      <c r="E5" s="76">
        <f>SUM(E6:E9)</f>
        <v>15</v>
      </c>
      <c r="F5" s="76">
        <f>SUM(F6:F9)</f>
        <v>0</v>
      </c>
      <c r="G5" s="12">
        <f t="shared" ref="G5:G14" si="0">IF(F5&gt;0,(F5/E5)*100,0)</f>
        <v>0</v>
      </c>
      <c r="H5" s="162"/>
      <c r="I5" s="162"/>
      <c r="J5" s="162"/>
      <c r="K5" s="162"/>
      <c r="L5" s="154"/>
      <c r="M5" s="154"/>
    </row>
    <row r="6" spans="1:13">
      <c r="A6" s="155"/>
      <c r="B6" s="168"/>
      <c r="C6" s="155"/>
      <c r="D6" s="67" t="s">
        <v>17</v>
      </c>
      <c r="E6" s="13">
        <f t="shared" ref="E6:F9" si="1">E11</f>
        <v>0</v>
      </c>
      <c r="F6" s="13">
        <f t="shared" si="1"/>
        <v>0</v>
      </c>
      <c r="G6" s="14">
        <f t="shared" si="0"/>
        <v>0</v>
      </c>
      <c r="H6" s="163"/>
      <c r="I6" s="163"/>
      <c r="J6" s="163"/>
      <c r="K6" s="163"/>
      <c r="L6" s="155"/>
      <c r="M6" s="155"/>
    </row>
    <row r="7" spans="1:13">
      <c r="A7" s="155"/>
      <c r="B7" s="168"/>
      <c r="C7" s="155"/>
      <c r="D7" s="67" t="s">
        <v>18</v>
      </c>
      <c r="E7" s="13">
        <f t="shared" si="1"/>
        <v>0</v>
      </c>
      <c r="F7" s="13">
        <f t="shared" si="1"/>
        <v>0</v>
      </c>
      <c r="G7" s="14">
        <f t="shared" si="0"/>
        <v>0</v>
      </c>
      <c r="H7" s="163"/>
      <c r="I7" s="163"/>
      <c r="J7" s="163"/>
      <c r="K7" s="163"/>
      <c r="L7" s="155"/>
      <c r="M7" s="155"/>
    </row>
    <row r="8" spans="1:13">
      <c r="A8" s="155"/>
      <c r="B8" s="168"/>
      <c r="C8" s="155"/>
      <c r="D8" s="67" t="s">
        <v>19</v>
      </c>
      <c r="E8" s="13">
        <f t="shared" si="1"/>
        <v>15</v>
      </c>
      <c r="F8" s="13">
        <f t="shared" si="1"/>
        <v>0</v>
      </c>
      <c r="G8" s="14">
        <f t="shared" si="0"/>
        <v>0</v>
      </c>
      <c r="H8" s="163"/>
      <c r="I8" s="163"/>
      <c r="J8" s="163"/>
      <c r="K8" s="163"/>
      <c r="L8" s="155"/>
      <c r="M8" s="155"/>
    </row>
    <row r="9" spans="1:13" ht="37.9" customHeight="1">
      <c r="A9" s="155"/>
      <c r="B9" s="168"/>
      <c r="C9" s="155"/>
      <c r="D9" s="67" t="s">
        <v>20</v>
      </c>
      <c r="E9" s="13">
        <f t="shared" si="1"/>
        <v>0</v>
      </c>
      <c r="F9" s="13">
        <f t="shared" si="1"/>
        <v>0</v>
      </c>
      <c r="G9" s="14">
        <f t="shared" si="0"/>
        <v>0</v>
      </c>
      <c r="H9" s="163"/>
      <c r="I9" s="163"/>
      <c r="J9" s="163"/>
      <c r="K9" s="163"/>
      <c r="L9" s="155"/>
      <c r="M9" s="155"/>
    </row>
    <row r="10" spans="1:13">
      <c r="A10" s="156">
        <v>1</v>
      </c>
      <c r="B10" s="237" t="s">
        <v>223</v>
      </c>
      <c r="C10" s="156"/>
      <c r="D10" s="10" t="s">
        <v>16</v>
      </c>
      <c r="E10" s="11">
        <f>SUM(E11:E14)</f>
        <v>15</v>
      </c>
      <c r="F10" s="11">
        <f>SUM(F11:F14)</f>
        <v>0</v>
      </c>
      <c r="G10" s="12">
        <f t="shared" si="0"/>
        <v>0</v>
      </c>
      <c r="H10" s="164"/>
      <c r="I10" s="162"/>
      <c r="J10" s="162"/>
      <c r="K10" s="162"/>
      <c r="L10" s="154"/>
      <c r="M10" s="154"/>
    </row>
    <row r="11" spans="1:13">
      <c r="A11" s="156"/>
      <c r="B11" s="238"/>
      <c r="C11" s="156"/>
      <c r="D11" s="67" t="s">
        <v>17</v>
      </c>
      <c r="E11" s="13">
        <f>E16+E21+E26</f>
        <v>0</v>
      </c>
      <c r="F11" s="13">
        <f>F16+F21+F26</f>
        <v>0</v>
      </c>
      <c r="G11" s="14">
        <f t="shared" si="0"/>
        <v>0</v>
      </c>
      <c r="H11" s="165"/>
      <c r="I11" s="163"/>
      <c r="J11" s="163"/>
      <c r="K11" s="163"/>
      <c r="L11" s="155"/>
      <c r="M11" s="155"/>
    </row>
    <row r="12" spans="1:13">
      <c r="A12" s="156"/>
      <c r="B12" s="238"/>
      <c r="C12" s="156"/>
      <c r="D12" s="67" t="s">
        <v>18</v>
      </c>
      <c r="E12" s="13">
        <f>E17+E22+E27</f>
        <v>0</v>
      </c>
      <c r="F12" s="13">
        <f>F17+F22+F27</f>
        <v>0</v>
      </c>
      <c r="G12" s="14">
        <f t="shared" si="0"/>
        <v>0</v>
      </c>
      <c r="H12" s="165"/>
      <c r="I12" s="163"/>
      <c r="J12" s="163"/>
      <c r="K12" s="163"/>
      <c r="L12" s="155"/>
      <c r="M12" s="155"/>
    </row>
    <row r="13" spans="1:13">
      <c r="A13" s="156"/>
      <c r="B13" s="238"/>
      <c r="C13" s="156"/>
      <c r="D13" s="67" t="s">
        <v>19</v>
      </c>
      <c r="E13" s="13">
        <v>15</v>
      </c>
      <c r="F13" s="13">
        <v>0</v>
      </c>
      <c r="G13" s="14">
        <f t="shared" si="0"/>
        <v>0</v>
      </c>
      <c r="H13" s="165"/>
      <c r="I13" s="163"/>
      <c r="J13" s="163"/>
      <c r="K13" s="163"/>
      <c r="L13" s="155"/>
      <c r="M13" s="155"/>
    </row>
    <row r="14" spans="1:13">
      <c r="A14" s="156"/>
      <c r="B14" s="242"/>
      <c r="C14" s="156"/>
      <c r="D14" s="67" t="s">
        <v>20</v>
      </c>
      <c r="E14" s="13">
        <f>E19+E24+E29</f>
        <v>0</v>
      </c>
      <c r="F14" s="13">
        <f>F19+F24+F29</f>
        <v>0</v>
      </c>
      <c r="G14" s="14">
        <f t="shared" si="0"/>
        <v>0</v>
      </c>
      <c r="H14" s="166"/>
      <c r="I14" s="209"/>
      <c r="J14" s="209"/>
      <c r="K14" s="209"/>
      <c r="L14" s="161"/>
      <c r="M14" s="161"/>
    </row>
  </sheetData>
  <mergeCells count="26">
    <mergeCell ref="L10:L14"/>
    <mergeCell ref="M10:M14"/>
    <mergeCell ref="K5:K9"/>
    <mergeCell ref="L5:L9"/>
    <mergeCell ref="M5:M9"/>
    <mergeCell ref="J10:J14"/>
    <mergeCell ref="K10:K14"/>
    <mergeCell ref="A5:A9"/>
    <mergeCell ref="B5:B9"/>
    <mergeCell ref="C5:C9"/>
    <mergeCell ref="H5:H9"/>
    <mergeCell ref="I5:I9"/>
    <mergeCell ref="J5:J9"/>
    <mergeCell ref="A10:A14"/>
    <mergeCell ref="B10:B14"/>
    <mergeCell ref="C10:C14"/>
    <mergeCell ref="H10:H14"/>
    <mergeCell ref="I10:I14"/>
    <mergeCell ref="A1:M1"/>
    <mergeCell ref="A3:A4"/>
    <mergeCell ref="B3:B4"/>
    <mergeCell ref="C3:C4"/>
    <mergeCell ref="D3:G3"/>
    <mergeCell ref="H3:K3"/>
    <mergeCell ref="L3:L4"/>
    <mergeCell ref="M3:M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28E6-D745-4303-853C-4900D2E05CB9}">
  <dimension ref="A1:M28"/>
  <sheetViews>
    <sheetView workbookViewId="0">
      <selection activeCell="G12" sqref="G12"/>
    </sheetView>
  </sheetViews>
  <sheetFormatPr defaultRowHeight="15"/>
  <cols>
    <col min="2" max="2" width="26.42578125" customWidth="1"/>
    <col min="5" max="5" width="14.5703125" customWidth="1"/>
    <col min="6" max="6" width="10.5703125" customWidth="1"/>
    <col min="258" max="258" width="26.42578125" customWidth="1"/>
    <col min="261" max="261" width="14.5703125" customWidth="1"/>
    <col min="262" max="262" width="10.5703125" customWidth="1"/>
    <col min="514" max="514" width="26.42578125" customWidth="1"/>
    <col min="517" max="517" width="14.5703125" customWidth="1"/>
    <col min="518" max="518" width="10.5703125" customWidth="1"/>
    <col min="770" max="770" width="26.42578125" customWidth="1"/>
    <col min="773" max="773" width="14.5703125" customWidth="1"/>
    <col min="774" max="774" width="10.5703125" customWidth="1"/>
    <col min="1026" max="1026" width="26.42578125" customWidth="1"/>
    <col min="1029" max="1029" width="14.5703125" customWidth="1"/>
    <col min="1030" max="1030" width="10.5703125" customWidth="1"/>
    <col min="1282" max="1282" width="26.42578125" customWidth="1"/>
    <col min="1285" max="1285" width="14.5703125" customWidth="1"/>
    <col min="1286" max="1286" width="10.5703125" customWidth="1"/>
    <col min="1538" max="1538" width="26.42578125" customWidth="1"/>
    <col min="1541" max="1541" width="14.5703125" customWidth="1"/>
    <col min="1542" max="1542" width="10.5703125" customWidth="1"/>
    <col min="1794" max="1794" width="26.42578125" customWidth="1"/>
    <col min="1797" max="1797" width="14.5703125" customWidth="1"/>
    <col min="1798" max="1798" width="10.5703125" customWidth="1"/>
    <col min="2050" max="2050" width="26.42578125" customWidth="1"/>
    <col min="2053" max="2053" width="14.5703125" customWidth="1"/>
    <col min="2054" max="2054" width="10.5703125" customWidth="1"/>
    <col min="2306" max="2306" width="26.42578125" customWidth="1"/>
    <col min="2309" max="2309" width="14.5703125" customWidth="1"/>
    <col min="2310" max="2310" width="10.5703125" customWidth="1"/>
    <col min="2562" max="2562" width="26.42578125" customWidth="1"/>
    <col min="2565" max="2565" width="14.5703125" customWidth="1"/>
    <col min="2566" max="2566" width="10.5703125" customWidth="1"/>
    <col min="2818" max="2818" width="26.42578125" customWidth="1"/>
    <col min="2821" max="2821" width="14.5703125" customWidth="1"/>
    <col min="2822" max="2822" width="10.5703125" customWidth="1"/>
    <col min="3074" max="3074" width="26.42578125" customWidth="1"/>
    <col min="3077" max="3077" width="14.5703125" customWidth="1"/>
    <col min="3078" max="3078" width="10.5703125" customWidth="1"/>
    <col min="3330" max="3330" width="26.42578125" customWidth="1"/>
    <col min="3333" max="3333" width="14.5703125" customWidth="1"/>
    <col min="3334" max="3334" width="10.5703125" customWidth="1"/>
    <col min="3586" max="3586" width="26.42578125" customWidth="1"/>
    <col min="3589" max="3589" width="14.5703125" customWidth="1"/>
    <col min="3590" max="3590" width="10.5703125" customWidth="1"/>
    <col min="3842" max="3842" width="26.42578125" customWidth="1"/>
    <col min="3845" max="3845" width="14.5703125" customWidth="1"/>
    <col min="3846" max="3846" width="10.5703125" customWidth="1"/>
    <col min="4098" max="4098" width="26.42578125" customWidth="1"/>
    <col min="4101" max="4101" width="14.5703125" customWidth="1"/>
    <col min="4102" max="4102" width="10.5703125" customWidth="1"/>
    <col min="4354" max="4354" width="26.42578125" customWidth="1"/>
    <col min="4357" max="4357" width="14.5703125" customWidth="1"/>
    <col min="4358" max="4358" width="10.5703125" customWidth="1"/>
    <col min="4610" max="4610" width="26.42578125" customWidth="1"/>
    <col min="4613" max="4613" width="14.5703125" customWidth="1"/>
    <col min="4614" max="4614" width="10.5703125" customWidth="1"/>
    <col min="4866" max="4866" width="26.42578125" customWidth="1"/>
    <col min="4869" max="4869" width="14.5703125" customWidth="1"/>
    <col min="4870" max="4870" width="10.5703125" customWidth="1"/>
    <col min="5122" max="5122" width="26.42578125" customWidth="1"/>
    <col min="5125" max="5125" width="14.5703125" customWidth="1"/>
    <col min="5126" max="5126" width="10.5703125" customWidth="1"/>
    <col min="5378" max="5378" width="26.42578125" customWidth="1"/>
    <col min="5381" max="5381" width="14.5703125" customWidth="1"/>
    <col min="5382" max="5382" width="10.5703125" customWidth="1"/>
    <col min="5634" max="5634" width="26.42578125" customWidth="1"/>
    <col min="5637" max="5637" width="14.5703125" customWidth="1"/>
    <col min="5638" max="5638" width="10.5703125" customWidth="1"/>
    <col min="5890" max="5890" width="26.42578125" customWidth="1"/>
    <col min="5893" max="5893" width="14.5703125" customWidth="1"/>
    <col min="5894" max="5894" width="10.5703125" customWidth="1"/>
    <col min="6146" max="6146" width="26.42578125" customWidth="1"/>
    <col min="6149" max="6149" width="14.5703125" customWidth="1"/>
    <col min="6150" max="6150" width="10.5703125" customWidth="1"/>
    <col min="6402" max="6402" width="26.42578125" customWidth="1"/>
    <col min="6405" max="6405" width="14.5703125" customWidth="1"/>
    <col min="6406" max="6406" width="10.5703125" customWidth="1"/>
    <col min="6658" max="6658" width="26.42578125" customWidth="1"/>
    <col min="6661" max="6661" width="14.5703125" customWidth="1"/>
    <col min="6662" max="6662" width="10.5703125" customWidth="1"/>
    <col min="6914" max="6914" width="26.42578125" customWidth="1"/>
    <col min="6917" max="6917" width="14.5703125" customWidth="1"/>
    <col min="6918" max="6918" width="10.5703125" customWidth="1"/>
    <col min="7170" max="7170" width="26.42578125" customWidth="1"/>
    <col min="7173" max="7173" width="14.5703125" customWidth="1"/>
    <col min="7174" max="7174" width="10.5703125" customWidth="1"/>
    <col min="7426" max="7426" width="26.42578125" customWidth="1"/>
    <col min="7429" max="7429" width="14.5703125" customWidth="1"/>
    <col min="7430" max="7430" width="10.5703125" customWidth="1"/>
    <col min="7682" max="7682" width="26.42578125" customWidth="1"/>
    <col min="7685" max="7685" width="14.5703125" customWidth="1"/>
    <col min="7686" max="7686" width="10.5703125" customWidth="1"/>
    <col min="7938" max="7938" width="26.42578125" customWidth="1"/>
    <col min="7941" max="7941" width="14.5703125" customWidth="1"/>
    <col min="7942" max="7942" width="10.5703125" customWidth="1"/>
    <col min="8194" max="8194" width="26.42578125" customWidth="1"/>
    <col min="8197" max="8197" width="14.5703125" customWidth="1"/>
    <col min="8198" max="8198" width="10.5703125" customWidth="1"/>
    <col min="8450" max="8450" width="26.42578125" customWidth="1"/>
    <col min="8453" max="8453" width="14.5703125" customWidth="1"/>
    <col min="8454" max="8454" width="10.5703125" customWidth="1"/>
    <col min="8706" max="8706" width="26.42578125" customWidth="1"/>
    <col min="8709" max="8709" width="14.5703125" customWidth="1"/>
    <col min="8710" max="8710" width="10.5703125" customWidth="1"/>
    <col min="8962" max="8962" width="26.42578125" customWidth="1"/>
    <col min="8965" max="8965" width="14.5703125" customWidth="1"/>
    <col min="8966" max="8966" width="10.5703125" customWidth="1"/>
    <col min="9218" max="9218" width="26.42578125" customWidth="1"/>
    <col min="9221" max="9221" width="14.5703125" customWidth="1"/>
    <col min="9222" max="9222" width="10.5703125" customWidth="1"/>
    <col min="9474" max="9474" width="26.42578125" customWidth="1"/>
    <col min="9477" max="9477" width="14.5703125" customWidth="1"/>
    <col min="9478" max="9478" width="10.5703125" customWidth="1"/>
    <col min="9730" max="9730" width="26.42578125" customWidth="1"/>
    <col min="9733" max="9733" width="14.5703125" customWidth="1"/>
    <col min="9734" max="9734" width="10.5703125" customWidth="1"/>
    <col min="9986" max="9986" width="26.42578125" customWidth="1"/>
    <col min="9989" max="9989" width="14.5703125" customWidth="1"/>
    <col min="9990" max="9990" width="10.5703125" customWidth="1"/>
    <col min="10242" max="10242" width="26.42578125" customWidth="1"/>
    <col min="10245" max="10245" width="14.5703125" customWidth="1"/>
    <col min="10246" max="10246" width="10.5703125" customWidth="1"/>
    <col min="10498" max="10498" width="26.42578125" customWidth="1"/>
    <col min="10501" max="10501" width="14.5703125" customWidth="1"/>
    <col min="10502" max="10502" width="10.5703125" customWidth="1"/>
    <col min="10754" max="10754" width="26.42578125" customWidth="1"/>
    <col min="10757" max="10757" width="14.5703125" customWidth="1"/>
    <col min="10758" max="10758" width="10.5703125" customWidth="1"/>
    <col min="11010" max="11010" width="26.42578125" customWidth="1"/>
    <col min="11013" max="11013" width="14.5703125" customWidth="1"/>
    <col min="11014" max="11014" width="10.5703125" customWidth="1"/>
    <col min="11266" max="11266" width="26.42578125" customWidth="1"/>
    <col min="11269" max="11269" width="14.5703125" customWidth="1"/>
    <col min="11270" max="11270" width="10.5703125" customWidth="1"/>
    <col min="11522" max="11522" width="26.42578125" customWidth="1"/>
    <col min="11525" max="11525" width="14.5703125" customWidth="1"/>
    <col min="11526" max="11526" width="10.5703125" customWidth="1"/>
    <col min="11778" max="11778" width="26.42578125" customWidth="1"/>
    <col min="11781" max="11781" width="14.5703125" customWidth="1"/>
    <col min="11782" max="11782" width="10.5703125" customWidth="1"/>
    <col min="12034" max="12034" width="26.42578125" customWidth="1"/>
    <col min="12037" max="12037" width="14.5703125" customWidth="1"/>
    <col min="12038" max="12038" width="10.5703125" customWidth="1"/>
    <col min="12290" max="12290" width="26.42578125" customWidth="1"/>
    <col min="12293" max="12293" width="14.5703125" customWidth="1"/>
    <col min="12294" max="12294" width="10.5703125" customWidth="1"/>
    <col min="12546" max="12546" width="26.42578125" customWidth="1"/>
    <col min="12549" max="12549" width="14.5703125" customWidth="1"/>
    <col min="12550" max="12550" width="10.5703125" customWidth="1"/>
    <col min="12802" max="12802" width="26.42578125" customWidth="1"/>
    <col min="12805" max="12805" width="14.5703125" customWidth="1"/>
    <col min="12806" max="12806" width="10.5703125" customWidth="1"/>
    <col min="13058" max="13058" width="26.42578125" customWidth="1"/>
    <col min="13061" max="13061" width="14.5703125" customWidth="1"/>
    <col min="13062" max="13062" width="10.5703125" customWidth="1"/>
    <col min="13314" max="13314" width="26.42578125" customWidth="1"/>
    <col min="13317" max="13317" width="14.5703125" customWidth="1"/>
    <col min="13318" max="13318" width="10.5703125" customWidth="1"/>
    <col min="13570" max="13570" width="26.42578125" customWidth="1"/>
    <col min="13573" max="13573" width="14.5703125" customWidth="1"/>
    <col min="13574" max="13574" width="10.5703125" customWidth="1"/>
    <col min="13826" max="13826" width="26.42578125" customWidth="1"/>
    <col min="13829" max="13829" width="14.5703125" customWidth="1"/>
    <col min="13830" max="13830" width="10.5703125" customWidth="1"/>
    <col min="14082" max="14082" width="26.42578125" customWidth="1"/>
    <col min="14085" max="14085" width="14.5703125" customWidth="1"/>
    <col min="14086" max="14086" width="10.5703125" customWidth="1"/>
    <col min="14338" max="14338" width="26.42578125" customWidth="1"/>
    <col min="14341" max="14341" width="14.5703125" customWidth="1"/>
    <col min="14342" max="14342" width="10.5703125" customWidth="1"/>
    <col min="14594" max="14594" width="26.42578125" customWidth="1"/>
    <col min="14597" max="14597" width="14.5703125" customWidth="1"/>
    <col min="14598" max="14598" width="10.5703125" customWidth="1"/>
    <col min="14850" max="14850" width="26.42578125" customWidth="1"/>
    <col min="14853" max="14853" width="14.5703125" customWidth="1"/>
    <col min="14854" max="14854" width="10.5703125" customWidth="1"/>
    <col min="15106" max="15106" width="26.42578125" customWidth="1"/>
    <col min="15109" max="15109" width="14.5703125" customWidth="1"/>
    <col min="15110" max="15110" width="10.5703125" customWidth="1"/>
    <col min="15362" max="15362" width="26.42578125" customWidth="1"/>
    <col min="15365" max="15365" width="14.5703125" customWidth="1"/>
    <col min="15366" max="15366" width="10.5703125" customWidth="1"/>
    <col min="15618" max="15618" width="26.42578125" customWidth="1"/>
    <col min="15621" max="15621" width="14.5703125" customWidth="1"/>
    <col min="15622" max="15622" width="10.5703125" customWidth="1"/>
    <col min="15874" max="15874" width="26.42578125" customWidth="1"/>
    <col min="15877" max="15877" width="14.5703125" customWidth="1"/>
    <col min="15878" max="15878" width="10.5703125" customWidth="1"/>
    <col min="16130" max="16130" width="26.42578125" customWidth="1"/>
    <col min="16133" max="16133" width="14.5703125" customWidth="1"/>
    <col min="16134" max="16134" width="10.5703125" customWidth="1"/>
  </cols>
  <sheetData>
    <row r="1" spans="1:13">
      <c r="A1" s="153" t="s">
        <v>189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</row>
    <row r="2" spans="1:13">
      <c r="A2" s="78"/>
      <c r="B2" s="2"/>
      <c r="C2" s="2"/>
      <c r="D2" s="3"/>
      <c r="E2" s="77"/>
      <c r="F2" s="77"/>
      <c r="G2" s="77"/>
      <c r="H2" s="5"/>
      <c r="I2" s="5"/>
      <c r="J2" s="5"/>
      <c r="K2" s="5"/>
      <c r="L2" s="47" t="s">
        <v>190</v>
      </c>
      <c r="M2" s="2"/>
    </row>
    <row r="3" spans="1:13" ht="33.75" customHeight="1">
      <c r="A3" s="154" t="s">
        <v>1</v>
      </c>
      <c r="B3" s="154" t="s">
        <v>2</v>
      </c>
      <c r="C3" s="154" t="s">
        <v>3</v>
      </c>
      <c r="D3" s="156" t="s">
        <v>191</v>
      </c>
      <c r="E3" s="156"/>
      <c r="F3" s="156"/>
      <c r="G3" s="156"/>
      <c r="H3" s="157" t="s">
        <v>5</v>
      </c>
      <c r="I3" s="158"/>
      <c r="J3" s="158"/>
      <c r="K3" s="158"/>
      <c r="L3" s="159" t="s">
        <v>6</v>
      </c>
      <c r="M3" s="154" t="s">
        <v>7</v>
      </c>
    </row>
    <row r="4" spans="1:13" ht="72">
      <c r="A4" s="155"/>
      <c r="B4" s="155"/>
      <c r="C4" s="155"/>
      <c r="D4" s="65" t="s">
        <v>8</v>
      </c>
      <c r="E4" s="7" t="s">
        <v>9</v>
      </c>
      <c r="F4" s="7" t="s">
        <v>10</v>
      </c>
      <c r="G4" s="7" t="s">
        <v>11</v>
      </c>
      <c r="H4" s="69" t="s">
        <v>12</v>
      </c>
      <c r="I4" s="9" t="s">
        <v>13</v>
      </c>
      <c r="J4" s="69" t="s">
        <v>14</v>
      </c>
      <c r="K4" s="69" t="s">
        <v>15</v>
      </c>
      <c r="L4" s="160"/>
      <c r="M4" s="161"/>
    </row>
    <row r="5" spans="1:13">
      <c r="A5" s="154"/>
      <c r="B5" s="167" t="s">
        <v>192</v>
      </c>
      <c r="C5" s="154">
        <v>2020</v>
      </c>
      <c r="D5" s="10" t="s">
        <v>16</v>
      </c>
      <c r="E5" s="76">
        <f>E6+E7+E8+E9+E10</f>
        <v>24815.632000000001</v>
      </c>
      <c r="F5" s="76">
        <f>F6+F7+F8+F9+F10</f>
        <v>2455.8030899999999</v>
      </c>
      <c r="G5" s="12">
        <f>IF(F5&gt;0,(F5/E5)*100,0)</f>
        <v>9.8961940199628984</v>
      </c>
      <c r="H5" s="162"/>
      <c r="I5" s="162"/>
      <c r="J5" s="162"/>
      <c r="K5" s="162"/>
      <c r="L5" s="154"/>
      <c r="M5" s="154"/>
    </row>
    <row r="6" spans="1:13">
      <c r="A6" s="155"/>
      <c r="B6" s="168"/>
      <c r="C6" s="155"/>
      <c r="D6" s="67" t="s">
        <v>17</v>
      </c>
      <c r="E6" s="13">
        <f t="shared" ref="E6:F9" si="0">E12+E24</f>
        <v>20166.7</v>
      </c>
      <c r="F6" s="13">
        <f t="shared" si="0"/>
        <v>2333.0129400000001</v>
      </c>
      <c r="G6" s="14">
        <f>IF(F6&gt;0,(F6/E6)*100,0)</f>
        <v>11.568640084892422</v>
      </c>
      <c r="H6" s="163"/>
      <c r="I6" s="163"/>
      <c r="J6" s="163"/>
      <c r="K6" s="163"/>
      <c r="L6" s="155"/>
      <c r="M6" s="155"/>
    </row>
    <row r="7" spans="1:13">
      <c r="A7" s="155"/>
      <c r="B7" s="168"/>
      <c r="C7" s="155"/>
      <c r="D7" s="67" t="s">
        <v>18</v>
      </c>
      <c r="E7" s="13">
        <f t="shared" si="0"/>
        <v>0</v>
      </c>
      <c r="F7" s="13">
        <f t="shared" si="0"/>
        <v>0</v>
      </c>
      <c r="G7" s="14">
        <f t="shared" ref="G7:G28" si="1">IF(F7&gt;0,(F7/E7)*100,0)</f>
        <v>0</v>
      </c>
      <c r="H7" s="163"/>
      <c r="I7" s="163"/>
      <c r="J7" s="163"/>
      <c r="K7" s="163"/>
      <c r="L7" s="155"/>
      <c r="M7" s="155"/>
    </row>
    <row r="8" spans="1:13">
      <c r="A8" s="155"/>
      <c r="B8" s="168"/>
      <c r="C8" s="155"/>
      <c r="D8" s="67" t="s">
        <v>19</v>
      </c>
      <c r="E8" s="13">
        <f t="shared" si="0"/>
        <v>1112.6300000000001</v>
      </c>
      <c r="F8" s="13">
        <f t="shared" si="0"/>
        <v>122.79015</v>
      </c>
      <c r="G8" s="14">
        <f t="shared" si="1"/>
        <v>11.036027250748226</v>
      </c>
      <c r="H8" s="163"/>
      <c r="I8" s="163"/>
      <c r="J8" s="163"/>
      <c r="K8" s="163"/>
      <c r="L8" s="155"/>
      <c r="M8" s="155"/>
    </row>
    <row r="9" spans="1:13">
      <c r="A9" s="155"/>
      <c r="B9" s="168"/>
      <c r="C9" s="155"/>
      <c r="D9" s="67" t="s">
        <v>19</v>
      </c>
      <c r="E9" s="13">
        <f t="shared" si="0"/>
        <v>3536.3020000000001</v>
      </c>
      <c r="F9" s="13">
        <f t="shared" si="0"/>
        <v>0</v>
      </c>
      <c r="G9" s="14">
        <f t="shared" si="1"/>
        <v>0</v>
      </c>
      <c r="H9" s="163"/>
      <c r="I9" s="163"/>
      <c r="J9" s="163"/>
      <c r="K9" s="163"/>
      <c r="L9" s="155"/>
      <c r="M9" s="155"/>
    </row>
    <row r="10" spans="1:13">
      <c r="A10" s="155"/>
      <c r="B10" s="168"/>
      <c r="C10" s="155"/>
      <c r="D10" s="67" t="s">
        <v>20</v>
      </c>
      <c r="E10" s="13">
        <v>0</v>
      </c>
      <c r="F10" s="13">
        <v>0</v>
      </c>
      <c r="G10" s="14">
        <f t="shared" si="1"/>
        <v>0</v>
      </c>
      <c r="H10" s="163"/>
      <c r="I10" s="163"/>
      <c r="J10" s="163"/>
      <c r="K10" s="163"/>
      <c r="L10" s="155"/>
      <c r="M10" s="155"/>
    </row>
    <row r="11" spans="1:13">
      <c r="A11" s="156">
        <v>1</v>
      </c>
      <c r="B11" s="388" t="s">
        <v>193</v>
      </c>
      <c r="C11" s="155"/>
      <c r="D11" s="10" t="s">
        <v>16</v>
      </c>
      <c r="E11" s="11">
        <f>E12+E13+E14+E15+E16</f>
        <v>24588.932000000001</v>
      </c>
      <c r="F11" s="11">
        <f>F12+F13+F14+F15+F16</f>
        <v>2455.8030899999999</v>
      </c>
      <c r="G11" s="14">
        <f t="shared" si="1"/>
        <v>9.987432923072868</v>
      </c>
      <c r="H11" s="163"/>
      <c r="I11" s="163"/>
      <c r="J11" s="163"/>
      <c r="K11" s="163"/>
      <c r="L11" s="155"/>
      <c r="M11" s="155"/>
    </row>
    <row r="12" spans="1:13">
      <c r="A12" s="156"/>
      <c r="B12" s="388"/>
      <c r="C12" s="155"/>
      <c r="D12" s="67" t="s">
        <v>17</v>
      </c>
      <c r="E12" s="13">
        <f>20000000/1000</f>
        <v>20000</v>
      </c>
      <c r="F12" s="13">
        <f>2333012.94/1000</f>
        <v>2333.0129400000001</v>
      </c>
      <c r="G12" s="14">
        <f t="shared" si="1"/>
        <v>11.6650647</v>
      </c>
      <c r="H12" s="163"/>
      <c r="I12" s="163"/>
      <c r="J12" s="163"/>
      <c r="K12" s="163"/>
      <c r="L12" s="155"/>
      <c r="M12" s="155"/>
    </row>
    <row r="13" spans="1:13">
      <c r="A13" s="156"/>
      <c r="B13" s="388"/>
      <c r="C13" s="155"/>
      <c r="D13" s="67" t="s">
        <v>18</v>
      </c>
      <c r="E13" s="13">
        <v>0</v>
      </c>
      <c r="F13" s="13">
        <v>0</v>
      </c>
      <c r="G13" s="14">
        <f t="shared" si="1"/>
        <v>0</v>
      </c>
      <c r="H13" s="163"/>
      <c r="I13" s="163"/>
      <c r="J13" s="163"/>
      <c r="K13" s="163"/>
      <c r="L13" s="155"/>
      <c r="M13" s="155"/>
    </row>
    <row r="14" spans="1:13">
      <c r="A14" s="156"/>
      <c r="B14" s="388"/>
      <c r="C14" s="155"/>
      <c r="D14" s="67" t="s">
        <v>19</v>
      </c>
      <c r="E14" s="13">
        <f>1052630/1000</f>
        <v>1052.6300000000001</v>
      </c>
      <c r="F14" s="13">
        <f>122790.15/1000</f>
        <v>122.79015</v>
      </c>
      <c r="G14" s="14">
        <f t="shared" si="1"/>
        <v>11.665081747622621</v>
      </c>
      <c r="H14" s="163"/>
      <c r="I14" s="163"/>
      <c r="J14" s="163"/>
      <c r="K14" s="163"/>
      <c r="L14" s="155"/>
      <c r="M14" s="155"/>
    </row>
    <row r="15" spans="1:13">
      <c r="A15" s="156"/>
      <c r="B15" s="388"/>
      <c r="C15" s="155"/>
      <c r="D15" s="67" t="s">
        <v>19</v>
      </c>
      <c r="E15" s="13">
        <f>3536302/1000</f>
        <v>3536.3020000000001</v>
      </c>
      <c r="F15" s="13">
        <v>0</v>
      </c>
      <c r="G15" s="14">
        <f t="shared" si="1"/>
        <v>0</v>
      </c>
      <c r="H15" s="163"/>
      <c r="I15" s="163"/>
      <c r="J15" s="163"/>
      <c r="K15" s="163"/>
      <c r="L15" s="155"/>
      <c r="M15" s="155"/>
    </row>
    <row r="16" spans="1:13">
      <c r="A16" s="156"/>
      <c r="B16" s="167"/>
      <c r="C16" s="155"/>
      <c r="D16" s="65" t="s">
        <v>20</v>
      </c>
      <c r="E16" s="7">
        <v>0</v>
      </c>
      <c r="F16" s="7">
        <v>0</v>
      </c>
      <c r="G16" s="14">
        <f t="shared" si="1"/>
        <v>0</v>
      </c>
      <c r="H16" s="163"/>
      <c r="I16" s="163"/>
      <c r="J16" s="163"/>
      <c r="K16" s="163"/>
      <c r="L16" s="155"/>
      <c r="M16" s="155"/>
    </row>
    <row r="17" spans="1:13">
      <c r="A17" s="155">
        <v>2</v>
      </c>
      <c r="B17" s="388" t="s">
        <v>194</v>
      </c>
      <c r="C17" s="155"/>
      <c r="D17" s="10" t="s">
        <v>16</v>
      </c>
      <c r="E17" s="11">
        <f>E18+E19+E20+E21+E22</f>
        <v>0</v>
      </c>
      <c r="F17" s="11">
        <f>F18+F19+F20+F21+F22</f>
        <v>0</v>
      </c>
      <c r="G17" s="14">
        <f t="shared" si="1"/>
        <v>0</v>
      </c>
      <c r="H17" s="163"/>
      <c r="I17" s="163"/>
      <c r="J17" s="163"/>
      <c r="K17" s="163"/>
      <c r="L17" s="155"/>
      <c r="M17" s="155"/>
    </row>
    <row r="18" spans="1:13">
      <c r="A18" s="155"/>
      <c r="B18" s="388"/>
      <c r="C18" s="155"/>
      <c r="D18" s="67" t="s">
        <v>17</v>
      </c>
      <c r="E18" s="13">
        <v>0</v>
      </c>
      <c r="F18" s="13">
        <v>0</v>
      </c>
      <c r="G18" s="14">
        <f t="shared" si="1"/>
        <v>0</v>
      </c>
      <c r="H18" s="163"/>
      <c r="I18" s="163"/>
      <c r="J18" s="163"/>
      <c r="K18" s="163"/>
      <c r="L18" s="155"/>
      <c r="M18" s="155"/>
    </row>
    <row r="19" spans="1:13">
      <c r="A19" s="155"/>
      <c r="B19" s="388"/>
      <c r="C19" s="155"/>
      <c r="D19" s="67" t="s">
        <v>18</v>
      </c>
      <c r="E19" s="13">
        <v>0</v>
      </c>
      <c r="F19" s="13">
        <v>0</v>
      </c>
      <c r="G19" s="14">
        <f t="shared" si="1"/>
        <v>0</v>
      </c>
      <c r="H19" s="163"/>
      <c r="I19" s="163"/>
      <c r="J19" s="163"/>
      <c r="K19" s="163"/>
      <c r="L19" s="155"/>
      <c r="M19" s="155"/>
    </row>
    <row r="20" spans="1:13">
      <c r="A20" s="155"/>
      <c r="B20" s="388"/>
      <c r="C20" s="155"/>
      <c r="D20" s="67" t="s">
        <v>19</v>
      </c>
      <c r="E20" s="13">
        <v>0</v>
      </c>
      <c r="F20" s="13">
        <v>0</v>
      </c>
      <c r="G20" s="14">
        <f t="shared" si="1"/>
        <v>0</v>
      </c>
      <c r="H20" s="163"/>
      <c r="I20" s="163"/>
      <c r="J20" s="163"/>
      <c r="K20" s="163"/>
      <c r="L20" s="155"/>
      <c r="M20" s="155"/>
    </row>
    <row r="21" spans="1:13">
      <c r="A21" s="155"/>
      <c r="B21" s="388"/>
      <c r="C21" s="155"/>
      <c r="D21" s="67" t="s">
        <v>19</v>
      </c>
      <c r="E21" s="13">
        <v>0</v>
      </c>
      <c r="F21" s="13">
        <v>0</v>
      </c>
      <c r="G21" s="14">
        <f t="shared" si="1"/>
        <v>0</v>
      </c>
      <c r="H21" s="163"/>
      <c r="I21" s="163"/>
      <c r="J21" s="163"/>
      <c r="K21" s="163"/>
      <c r="L21" s="155"/>
      <c r="M21" s="155"/>
    </row>
    <row r="22" spans="1:13">
      <c r="A22" s="161"/>
      <c r="B22" s="388"/>
      <c r="C22" s="155"/>
      <c r="D22" s="67" t="s">
        <v>20</v>
      </c>
      <c r="E22" s="13">
        <v>0</v>
      </c>
      <c r="F22" s="13">
        <v>0</v>
      </c>
      <c r="G22" s="14">
        <f t="shared" si="1"/>
        <v>0</v>
      </c>
      <c r="H22" s="163"/>
      <c r="I22" s="163"/>
      <c r="J22" s="163"/>
      <c r="K22" s="163"/>
      <c r="L22" s="155"/>
      <c r="M22" s="155"/>
    </row>
    <row r="23" spans="1:13">
      <c r="A23" s="155">
        <v>3</v>
      </c>
      <c r="B23" s="388" t="s">
        <v>195</v>
      </c>
      <c r="C23" s="155"/>
      <c r="D23" s="10" t="s">
        <v>16</v>
      </c>
      <c r="E23" s="11">
        <f>E24+E25+E26+E27+E28</f>
        <v>226.7</v>
      </c>
      <c r="F23" s="11">
        <f>F24+F25+F26+F27+F28</f>
        <v>0</v>
      </c>
      <c r="G23" s="14">
        <f t="shared" si="1"/>
        <v>0</v>
      </c>
      <c r="H23" s="163"/>
      <c r="I23" s="163"/>
      <c r="J23" s="163"/>
      <c r="K23" s="163"/>
      <c r="L23" s="155"/>
      <c r="M23" s="155"/>
    </row>
    <row r="24" spans="1:13">
      <c r="A24" s="155"/>
      <c r="B24" s="388"/>
      <c r="C24" s="155"/>
      <c r="D24" s="67" t="s">
        <v>17</v>
      </c>
      <c r="E24" s="13">
        <f>166700/1000</f>
        <v>166.7</v>
      </c>
      <c r="F24" s="13">
        <v>0</v>
      </c>
      <c r="G24" s="14">
        <f t="shared" si="1"/>
        <v>0</v>
      </c>
      <c r="H24" s="163"/>
      <c r="I24" s="163"/>
      <c r="J24" s="163"/>
      <c r="K24" s="163"/>
      <c r="L24" s="155"/>
      <c r="M24" s="155"/>
    </row>
    <row r="25" spans="1:13">
      <c r="A25" s="155"/>
      <c r="B25" s="388"/>
      <c r="C25" s="155"/>
      <c r="D25" s="67" t="s">
        <v>18</v>
      </c>
      <c r="E25" s="13">
        <v>0</v>
      </c>
      <c r="F25" s="13">
        <v>0</v>
      </c>
      <c r="G25" s="14">
        <f t="shared" si="1"/>
        <v>0</v>
      </c>
      <c r="H25" s="163"/>
      <c r="I25" s="163"/>
      <c r="J25" s="163"/>
      <c r="K25" s="163"/>
      <c r="L25" s="155"/>
      <c r="M25" s="155"/>
    </row>
    <row r="26" spans="1:13">
      <c r="A26" s="155"/>
      <c r="B26" s="388"/>
      <c r="C26" s="155"/>
      <c r="D26" s="67" t="s">
        <v>19</v>
      </c>
      <c r="E26" s="13">
        <f>60000/1000</f>
        <v>60</v>
      </c>
      <c r="F26" s="13">
        <v>0</v>
      </c>
      <c r="G26" s="14">
        <f t="shared" si="1"/>
        <v>0</v>
      </c>
      <c r="H26" s="163"/>
      <c r="I26" s="163"/>
      <c r="J26" s="163"/>
      <c r="K26" s="163"/>
      <c r="L26" s="155"/>
      <c r="M26" s="155"/>
    </row>
    <row r="27" spans="1:13">
      <c r="A27" s="155"/>
      <c r="B27" s="388"/>
      <c r="C27" s="155"/>
      <c r="D27" s="67" t="s">
        <v>19</v>
      </c>
      <c r="E27" s="13">
        <v>0</v>
      </c>
      <c r="F27" s="13">
        <v>0</v>
      </c>
      <c r="G27" s="14">
        <f t="shared" si="1"/>
        <v>0</v>
      </c>
      <c r="H27" s="163"/>
      <c r="I27" s="163"/>
      <c r="J27" s="163"/>
      <c r="K27" s="163"/>
      <c r="L27" s="155"/>
      <c r="M27" s="155"/>
    </row>
    <row r="28" spans="1:13" ht="28.15" customHeight="1">
      <c r="A28" s="161"/>
      <c r="B28" s="388"/>
      <c r="C28" s="161"/>
      <c r="D28" s="67" t="s">
        <v>20</v>
      </c>
      <c r="E28" s="13">
        <v>0</v>
      </c>
      <c r="F28" s="13">
        <v>0</v>
      </c>
      <c r="G28" s="14">
        <f t="shared" si="1"/>
        <v>0</v>
      </c>
      <c r="H28" s="209"/>
      <c r="I28" s="209"/>
      <c r="J28" s="209"/>
      <c r="K28" s="209"/>
      <c r="L28" s="161"/>
      <c r="M28" s="161"/>
    </row>
  </sheetData>
  <mergeCells count="23">
    <mergeCell ref="K5:K28"/>
    <mergeCell ref="L5:L28"/>
    <mergeCell ref="M5:M28"/>
    <mergeCell ref="A11:A16"/>
    <mergeCell ref="B11:B16"/>
    <mergeCell ref="A17:A22"/>
    <mergeCell ref="B17:B22"/>
    <mergeCell ref="A23:A28"/>
    <mergeCell ref="B23:B28"/>
    <mergeCell ref="A5:A10"/>
    <mergeCell ref="B5:B10"/>
    <mergeCell ref="C5:C28"/>
    <mergeCell ref="H5:H28"/>
    <mergeCell ref="I5:I28"/>
    <mergeCell ref="J5:J28"/>
    <mergeCell ref="A1:M1"/>
    <mergeCell ref="A3:A4"/>
    <mergeCell ref="B3:B4"/>
    <mergeCell ref="C3:C4"/>
    <mergeCell ref="D3:G3"/>
    <mergeCell ref="H3:K3"/>
    <mergeCell ref="L3:L4"/>
    <mergeCell ref="M3:M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2</vt:i4>
      </vt:variant>
    </vt:vector>
  </HeadingPairs>
  <TitlesOfParts>
    <vt:vector size="17" baseType="lpstr">
      <vt:lpstr>Программы №1</vt:lpstr>
      <vt:lpstr>Программа  №4</vt:lpstr>
      <vt:lpstr>Программа №5</vt:lpstr>
      <vt:lpstr>Программа № 6</vt:lpstr>
      <vt:lpstr>Программа №7</vt:lpstr>
      <vt:lpstr>Программа №9</vt:lpstr>
      <vt:lpstr>Программа №10</vt:lpstr>
      <vt:lpstr>Программа №11 </vt:lpstr>
      <vt:lpstr>Программа №12</vt:lpstr>
      <vt:lpstr>Программа №13</vt:lpstr>
      <vt:lpstr>Программа №14</vt:lpstr>
      <vt:lpstr>Программа №15</vt:lpstr>
      <vt:lpstr>Программа №16</vt:lpstr>
      <vt:lpstr>Программа № 17</vt:lpstr>
      <vt:lpstr>Программа №18</vt:lpstr>
      <vt:lpstr>'Программа №12'!Область_печати</vt:lpstr>
      <vt:lpstr>'Программы №1'!Область_печати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Аня</dc:creator>
  <cp:lastModifiedBy>uef-polezhaeva</cp:lastModifiedBy>
  <cp:lastPrinted>2020-07-20T11:20:51Z</cp:lastPrinted>
  <dcterms:created xsi:type="dcterms:W3CDTF">2016-07-14T20:03:57Z</dcterms:created>
  <dcterms:modified xsi:type="dcterms:W3CDTF">2020-07-21T11:22:36Z</dcterms:modified>
</cp:coreProperties>
</file>