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Лист1!$A$1:$L$82</definedName>
  </definedNames>
  <calcPr calcId="125725"/>
</workbook>
</file>

<file path=xl/calcChain.xml><?xml version="1.0" encoding="utf-8"?>
<calcChain xmlns="http://schemas.openxmlformats.org/spreadsheetml/2006/main">
  <c r="K49" i="1"/>
  <c r="J49"/>
  <c r="I49"/>
  <c r="H49"/>
  <c r="G61" l="1"/>
  <c r="G59"/>
  <c r="K54"/>
  <c r="J54"/>
  <c r="I54"/>
  <c r="H54"/>
  <c r="G46"/>
  <c r="F54"/>
  <c r="K52"/>
  <c r="J52"/>
  <c r="I52"/>
  <c r="H52"/>
  <c r="G52"/>
  <c r="F52"/>
  <c r="F49"/>
  <c r="F48" s="1"/>
  <c r="K48"/>
  <c r="J48"/>
  <c r="I48"/>
  <c r="H48"/>
  <c r="G48"/>
  <c r="K35"/>
  <c r="J35"/>
  <c r="I35"/>
  <c r="H35"/>
  <c r="G35"/>
  <c r="F35"/>
  <c r="K22"/>
  <c r="J22"/>
  <c r="I22"/>
  <c r="H22"/>
  <c r="G22"/>
  <c r="F22"/>
  <c r="K14"/>
  <c r="J14"/>
  <c r="I14"/>
  <c r="H14"/>
  <c r="G14"/>
  <c r="F14"/>
  <c r="G54" l="1"/>
  <c r="H39"/>
  <c r="F44" l="1"/>
  <c r="K39" l="1"/>
  <c r="J39"/>
  <c r="I39"/>
  <c r="H38"/>
  <c r="K28"/>
  <c r="J28"/>
  <c r="I28"/>
  <c r="I13"/>
  <c r="J13"/>
  <c r="K13"/>
  <c r="H13"/>
  <c r="G68"/>
  <c r="G44"/>
  <c r="G39"/>
  <c r="G38" s="1"/>
  <c r="G32"/>
  <c r="G28"/>
  <c r="G13"/>
  <c r="H32"/>
  <c r="H44"/>
  <c r="H68"/>
  <c r="K68"/>
  <c r="J68"/>
  <c r="I68"/>
  <c r="F68"/>
  <c r="K44"/>
  <c r="J44"/>
  <c r="I44"/>
  <c r="F39"/>
  <c r="F38" s="1"/>
  <c r="K32"/>
  <c r="J32"/>
  <c r="I32"/>
  <c r="F32"/>
  <c r="F28"/>
  <c r="F13"/>
  <c r="G12" l="1"/>
  <c r="K38"/>
  <c r="G37"/>
  <c r="G11" s="1"/>
  <c r="H28"/>
  <c r="F37"/>
  <c r="F11" s="1"/>
  <c r="J12"/>
  <c r="I12"/>
  <c r="I38"/>
  <c r="J38"/>
  <c r="K12"/>
  <c r="F12"/>
  <c r="H37" l="1"/>
  <c r="H12"/>
  <c r="K37"/>
  <c r="K11" s="1"/>
  <c r="I37"/>
  <c r="I11" s="1"/>
  <c r="J37"/>
  <c r="J11" s="1"/>
  <c r="H11" l="1"/>
</calcChain>
</file>

<file path=xl/sharedStrings.xml><?xml version="1.0" encoding="utf-8"?>
<sst xmlns="http://schemas.openxmlformats.org/spreadsheetml/2006/main" count="188" uniqueCount="140">
  <si>
    <t>(наименование муниципального образования)</t>
  </si>
  <si>
    <t>Единица измерения: рублей</t>
  </si>
  <si>
    <t>Номер реестровой записи</t>
  </si>
  <si>
    <t>Наименование группы источников доходов бюджетов/наименование источника доходов бюджета</t>
  </si>
  <si>
    <t>Классификация доходов бюджетов</t>
  </si>
  <si>
    <t>Наименование главного администратора доходов бюджета</t>
  </si>
  <si>
    <t>Прогноз доходов бюджета</t>
  </si>
  <si>
    <t>код</t>
  </si>
  <si>
    <t>наименование</t>
  </si>
  <si>
    <t xml:space="preserve">  НАЛОГОВЫЕ И НЕНАЛОГОВЫЕ ДОХОДЫ</t>
  </si>
  <si>
    <t xml:space="preserve">  НАЛОГОВЫЕ ДОХОДЫ</t>
  </si>
  <si>
    <t>Налоги на прибыль, доходы</t>
  </si>
  <si>
    <t xml:space="preserve">  НАЛОГИ НА ПРИБЫЛЬ, ДОХОДЫ</t>
  </si>
  <si>
    <t>Налог на доходы физических лиц</t>
  </si>
  <si>
    <t>УФНС России</t>
  </si>
  <si>
    <t xml:space="preserve"> НАЛОГИ НА ТОВАРЫ (РАБОТЫ, УСЛУГИ), РЕАЛИЗУЕМЫЕ НА ТЕРРИТОРИИ РОССИЙСКОЙ ФЕДЕРАЦИИ</t>
  </si>
  <si>
    <t xml:space="preserve">  НАЛОГИ НА ТОВАРЫ (РАБОТЫ, УСЛУГИ), РЕАЛИЗУЕМЫЕ НА ТЕРРИТОРИИ РОССИЙСКОЙ ФЕДЕРАЦИИ</t>
  </si>
  <si>
    <t>Налоги на совокупный доход</t>
  </si>
  <si>
    <t>Налог, взимаемый в связи с применением упрощенной системы налогообложения</t>
  </si>
  <si>
    <r>
      <t xml:space="preserve">Единый налог на вмененный доход для отдельных видов деятельности </t>
    </r>
    <r>
      <rPr>
        <sz val="8"/>
        <color indexed="10"/>
        <rFont val="Times New Roman"/>
        <family val="1"/>
        <charset val="204"/>
      </rPr>
      <t>отменен с 01.01.2021</t>
    </r>
  </si>
  <si>
    <t>Налог, взимаемый в связи с применением патентной системы налогообложения</t>
  </si>
  <si>
    <t>Налоги на имущество</t>
  </si>
  <si>
    <t>Налог на имущество физических лиц</t>
  </si>
  <si>
    <t>Земельный налог</t>
  </si>
  <si>
    <t>Государственная пошлина</t>
  </si>
  <si>
    <t>Администрация ЗАТО город Заозерск</t>
  </si>
  <si>
    <t>НЕНАЛОГОВЫЕ ДОХОДЫ, ИТОГО</t>
  </si>
  <si>
    <t>Доходы от использования имущества, находящегося в государственной и муниципальной собственности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</si>
  <si>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</si>
  <si>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</si>
  <si>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ФС по надзору в сфере приропользования</t>
  </si>
  <si>
    <t xml:space="preserve">Прочие доходы от оказания платных услуг (работ) получателями средств бюджетов городских округов </t>
  </si>
  <si>
    <t>503 11302994 04 0000 130</t>
  </si>
  <si>
    <t>Прочие доходы от компенсации затрат бюджетов городских округов</t>
  </si>
  <si>
    <t>Доходы, поступающие в порядке возмещения расходов, понесенных в связи с эксплуатацией имущества городских округов</t>
  </si>
  <si>
    <t>Доходы от продажи материальных и нематериальных активов</t>
  </si>
  <si>
    <t>Штрафы, санкции, возмещение ущерба</t>
  </si>
  <si>
    <t>Министерство юстиции</t>
  </si>
  <si>
    <t>Прочие неналоговые доходы</t>
  </si>
  <si>
    <t>Невыясненные поступления</t>
  </si>
  <si>
    <t>Доходы бюджета муниципального образования городской округ ЗАТО город Заозерск</t>
  </si>
  <si>
    <t xml:space="preserve"> Государственная пошлина по делам, рассматриваемым в судах общей юрисдикции, мировыми судьями (за исключением  Верховного Суда Российской Федерации)</t>
  </si>
  <si>
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 </t>
  </si>
  <si>
    <t>821 1 16 01193 01 0000 140</t>
  </si>
  <si>
    <t>821 1 16 01203 01 0000 140</t>
  </si>
  <si>
    <t>Инициативные платежи от ЮЛ</t>
  </si>
  <si>
    <t>503 1171502004 2001 180</t>
  </si>
  <si>
    <t>821 1 16 01063 01 0000 140</t>
  </si>
  <si>
    <t>821 1 16 01143 01 0000 140</t>
  </si>
  <si>
    <t>821 1 16 01173 01 0000 140</t>
  </si>
  <si>
    <t>Совет депутатов ЗАТО город Заозерск</t>
  </si>
  <si>
    <t>факт на 01.10.2025</t>
  </si>
  <si>
    <t>Оценка  исполнения 2025 г. 
(текущий финансовый год)</t>
  </si>
  <si>
    <t>на 2026 г. (очередной финансовый год)</t>
  </si>
  <si>
    <t>на 2027 г. (первый год планового периода)</t>
  </si>
  <si>
    <t>на 2028 г. (второй год планового периода)</t>
  </si>
  <si>
    <t>Утверждено РСД окт 2025 (в ред. окт.)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</si>
  <si>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</si>
  <si>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182 1 01 02010 01 0000 110</t>
  </si>
  <si>
    <t>182 1 01 02020 01 0000 110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</si>
  <si>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</si>
  <si>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</si>
  <si>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</si>
  <si>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182 1 01 02080 01 0000 110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</si>
  <si>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 абзаце тридцать девятом статьи 50 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 пункте 6 статьи 210 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 абзацах тридцать пятом и тридцать шестом статьи 50 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 абзаце девятом пункта 3 статьи 224 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</si>
  <si>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182 1 01 02210 01 0000 110</t>
  </si>
  <si>
    <t>Налог на доходы физических лиц в части суммы налога, относящейся к налоговой базе, указанной в пункте 6 2 статьи 210 Налогового кодекса Российской Федерации, не превышающей 5 миллионов рублей</t>
  </si>
  <si>
    <t xml:space="preserve"> 182 1 03 02240 01 0000 110</t>
  </si>
  <si>
    <t xml:space="preserve"> 182 1 03 02250 01 0000 110</t>
  </si>
  <si>
    <t xml:space="preserve"> 182 1 03 02261 01 0000 110</t>
  </si>
  <si>
    <t xml:space="preserve"> 182 1 03 03000 01 0000 110</t>
  </si>
  <si>
    <t>Туристический налог</t>
  </si>
  <si>
    <t>182 1 03 02230 01 0000 110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</si>
  <si>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</si>
  <si>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</si>
  <si>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</si>
  <si>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</si>
  <si>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000 1 01 00000 00 0000 000</t>
  </si>
  <si>
    <t>182 1 01 02000 01 0000 110</t>
  </si>
  <si>
    <t xml:space="preserve"> 182 1 03 00000 00 0000 000</t>
  </si>
  <si>
    <t>182 1 05 00000 00 0000 000</t>
  </si>
  <si>
    <t>182 1 05 02000 02 0000 110</t>
  </si>
  <si>
    <t>182 1 05 04000 02 0000 110</t>
  </si>
  <si>
    <t>182 1 06 00000 00 0000 000</t>
  </si>
  <si>
    <t>182 1 08 00000 00 0000 000</t>
  </si>
  <si>
    <t>503 1 11 00000 00 0000 000</t>
  </si>
  <si>
    <t>503 1 11 05000 00 0000 120</t>
  </si>
  <si>
    <t>182 1 06 01000 04 0000 110</t>
  </si>
  <si>
    <t>182 1 06 06000 04 0000 110</t>
  </si>
  <si>
    <t>182 1 05 01000 01 0000 110</t>
  </si>
  <si>
    <t>182 1 08 03010 01 0000 110</t>
  </si>
  <si>
    <t>503 1 11 05010 04 0000 120</t>
  </si>
  <si>
    <t>503 1 11 05020 04 0000 120</t>
  </si>
  <si>
    <t>503 1 11 05070 04 0000 120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</si>
  <si>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</si>
  <si>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</si>
  <si>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городских округов (за исключением земельных участков)</t>
  </si>
  <si>
    <t>503 1 11 09000 00 0000 120</t>
  </si>
  <si>
    <t>048 1 12 01000 01 0000 120</t>
  </si>
  <si>
    <t>Платежи при пользовании природными ресурсами</t>
  </si>
  <si>
    <t>Плата за выбросы загрязняющих веществ в атмосферный воздух стационарными объектами</t>
  </si>
  <si>
    <t>Плата за сбросы загрязняющих веществ в водные объекты</t>
  </si>
  <si>
    <t>Плата за размещение отходов производства</t>
  </si>
  <si>
    <t>048 1 12 01010 01 0000 120</t>
  </si>
  <si>
    <t>048 1 12 01030 01 0000 120</t>
  </si>
  <si>
    <t>048 1 12 01040 01 0000 120</t>
  </si>
  <si>
    <t>503 1 13 00000 00 0000 000</t>
  </si>
  <si>
    <t>Доходы от оказания платных услуг и компенсации затрат государства</t>
  </si>
  <si>
    <t>503 1 13 01994 04 0000 130</t>
  </si>
  <si>
    <t>503 1 13 02064 04 0000 130</t>
  </si>
  <si>
    <t>503 1 14 00000 00 0000 000</t>
  </si>
  <si>
    <t>503 1 14 02043 04 0000 410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</si>
  <si>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</si>
  <si>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судьями,комиссиями по делам несовершеннолетних и защите их прав</t>
  </si>
  <si>
    <t>821 1 16 01073 01 0000 140</t>
  </si>
  <si>
    <t>821 1 16 01083 01 0000 140</t>
  </si>
  <si>
    <t>Административные штрафы, установленные главой 8 Кодекса Российской Федерации об административных правонарушениях, за административные правонарушения в области охраны окружающей среды , природопользования и обращения с животными, налагаемые мировыми судьями, комиссиями по делам несовершеннолетних и защите их прав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</si>
  <si>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</si>
  <si>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</si>
  <si>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</si>
  <si>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</si>
  <si>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</si>
  <si>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821 1 16 02020 02 0000 140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</si>
  <si>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</si>
  <si>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>Доходы от денежных взысканий (штрафов), поступающие в счет погашения задолженности, образовавшейся до 1 января 2020 года, подлежащие зачислению в бюджет муниципального образования по нормативам, действовавшим в 2019 году</t>
  </si>
  <si>
    <t>182 1 01 02130 01 0000 110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</si>
  <si>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</si>
  <si>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182 1 01 02200 01 0000 110</t>
  </si>
  <si>
    <t>Налог на доходы физических лиц в части суммы налога, относящейся к сумме налоговых баз, указанных в пункте 6 1 статьи 210 Налогового кодекса Российской Федерации, не превышающей 5 миллионов рублей, за налоговые периоды после 1 января 2025 года</t>
  </si>
  <si>
    <t>Министерство внутренних дел</t>
  </si>
  <si>
    <t>821 1 16 01093 01 0000 140</t>
  </si>
  <si>
    <t>Административные штрафы, установленные главой 9 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</si>
  <si>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>503 1 17 01000 00 00000 180</t>
  </si>
  <si>
    <t>503 1 16 07090 04 0000 140</t>
  </si>
  <si>
    <t>503 1 16 10123 01 0000 140</t>
  </si>
  <si>
    <t>048 1 16 10123 01 0000 140</t>
  </si>
  <si>
    <t>503 1 17 00000 00 0000 000</t>
  </si>
  <si>
    <t>000 1 16 00000 00 0000 000</t>
  </si>
  <si>
    <t>048 116 11130 01 0000 140</t>
  </si>
  <si>
    <t>Платежи по искам о возмещении вреда, причиненного почвам, а также платежи, уплачиваемые при добровольном возмещении вреда, причиненного почвам, подлежащие зачислению в бюджет муниципального образования (за исключением вреда, причиненного на особо охраняемых природных территориях)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</si>
</sst>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name val="Arial Cyr"/>
      <charset val="204"/>
    </font>
    <font>
      <sz val="8"/>
      <color indexed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rgb="FF22272F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26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9" fontId="9" fillId="0" borderId="12">
      <alignment horizontal="center"/>
    </xf>
    <xf numFmtId="0" fontId="9" fillId="0" borderId="13">
      <alignment horizontal="left" wrapText="1" indent="2"/>
    </xf>
    <xf numFmtId="0" fontId="10" fillId="0" borderId="0"/>
  </cellStyleXfs>
  <cellXfs count="140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left" wrapText="1"/>
    </xf>
    <xf numFmtId="0" fontId="5" fillId="2" borderId="11" xfId="0" applyFont="1" applyFill="1" applyBorder="1" applyAlignment="1">
      <alignment horizontal="left" wrapText="1"/>
    </xf>
    <xf numFmtId="49" fontId="6" fillId="2" borderId="11" xfId="1" applyNumberFormat="1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>
      <alignment horizontal="left" vertical="center" wrapText="1"/>
    </xf>
    <xf numFmtId="4" fontId="6" fillId="2" borderId="11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left" wrapText="1"/>
    </xf>
    <xf numFmtId="0" fontId="5" fillId="3" borderId="11" xfId="0" applyFont="1" applyFill="1" applyBorder="1" applyAlignment="1">
      <alignment horizontal="left" wrapText="1"/>
    </xf>
    <xf numFmtId="49" fontId="6" fillId="3" borderId="11" xfId="1" applyNumberFormat="1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>
      <alignment horizontal="left" vertical="center" wrapText="1"/>
    </xf>
    <xf numFmtId="4" fontId="6" fillId="3" borderId="11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wrapText="1"/>
    </xf>
    <xf numFmtId="49" fontId="8" fillId="0" borderId="11" xfId="0" applyNumberFormat="1" applyFont="1" applyBorder="1" applyAlignment="1">
      <alignment horizontal="left" wrapText="1"/>
    </xf>
    <xf numFmtId="4" fontId="6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left"/>
    </xf>
    <xf numFmtId="49" fontId="2" fillId="0" borderId="11" xfId="1" applyNumberFormat="1" applyFont="1" applyBorder="1" applyAlignment="1" applyProtection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left" vertical="center" wrapText="1"/>
    </xf>
    <xf numFmtId="49" fontId="2" fillId="4" borderId="11" xfId="0" applyNumberFormat="1" applyFont="1" applyFill="1" applyBorder="1" applyAlignment="1">
      <alignment horizontal="center" vertical="center"/>
    </xf>
    <xf numFmtId="0" fontId="8" fillId="4" borderId="11" xfId="2" applyNumberFormat="1" applyFont="1" applyFill="1" applyBorder="1" applyAlignment="1" applyProtection="1">
      <alignment vertical="center" wrapText="1"/>
    </xf>
    <xf numFmtId="4" fontId="2" fillId="4" borderId="11" xfId="0" applyNumberFormat="1" applyFont="1" applyFill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2" fillId="4" borderId="11" xfId="3" applyNumberFormat="1" applyFont="1" applyFill="1" applyBorder="1" applyAlignment="1" applyProtection="1">
      <alignment horizontal="center" vertical="center" wrapText="1"/>
    </xf>
    <xf numFmtId="0" fontId="8" fillId="4" borderId="11" xfId="0" applyFont="1" applyFill="1" applyBorder="1" applyAlignment="1" applyProtection="1">
      <alignment vertical="center" wrapText="1"/>
    </xf>
    <xf numFmtId="0" fontId="8" fillId="4" borderId="11" xfId="0" applyFont="1" applyFill="1" applyBorder="1" applyAlignment="1" applyProtection="1">
      <alignment vertical="center"/>
    </xf>
    <xf numFmtId="49" fontId="8" fillId="5" borderId="11" xfId="0" applyNumberFormat="1" applyFont="1" applyFill="1" applyBorder="1" applyAlignment="1">
      <alignment horizontal="center" vertical="center" wrapText="1"/>
    </xf>
    <xf numFmtId="0" fontId="6" fillId="5" borderId="11" xfId="0" applyFont="1" applyFill="1" applyBorder="1" applyAlignment="1" applyProtection="1">
      <alignment wrapText="1"/>
    </xf>
    <xf numFmtId="49" fontId="6" fillId="5" borderId="11" xfId="3" applyNumberFormat="1" applyFont="1" applyFill="1" applyBorder="1" applyAlignment="1" applyProtection="1">
      <alignment horizontal="center" vertical="center" wrapText="1"/>
    </xf>
    <xf numFmtId="0" fontId="6" fillId="5" borderId="11" xfId="0" applyFont="1" applyFill="1" applyBorder="1" applyAlignment="1" applyProtection="1">
      <alignment vertical="center" wrapText="1"/>
    </xf>
    <xf numFmtId="0" fontId="8" fillId="5" borderId="11" xfId="0" applyFont="1" applyFill="1" applyBorder="1" applyAlignment="1">
      <alignment horizontal="center" vertical="center" wrapText="1"/>
    </xf>
    <xf numFmtId="4" fontId="6" fillId="5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 applyProtection="1">
      <alignment wrapText="1"/>
    </xf>
    <xf numFmtId="0" fontId="8" fillId="4" borderId="11" xfId="0" applyFont="1" applyFill="1" applyBorder="1" applyAlignment="1" applyProtection="1">
      <alignment wrapText="1"/>
    </xf>
    <xf numFmtId="0" fontId="2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left" vertical="top" wrapText="1"/>
    </xf>
    <xf numFmtId="0" fontId="13" fillId="0" borderId="0" xfId="0" applyFont="1"/>
    <xf numFmtId="0" fontId="2" fillId="4" borderId="11" xfId="0" applyFont="1" applyFill="1" applyBorder="1" applyAlignment="1">
      <alignment horizontal="center" vertical="center"/>
    </xf>
    <xf numFmtId="0" fontId="0" fillId="4" borderId="0" xfId="0" applyFill="1"/>
    <xf numFmtId="0" fontId="13" fillId="4" borderId="0" xfId="0" applyFont="1" applyFill="1"/>
    <xf numFmtId="49" fontId="5" fillId="7" borderId="11" xfId="0" applyNumberFormat="1" applyFont="1" applyFill="1" applyBorder="1" applyAlignment="1">
      <alignment horizontal="left" wrapText="1"/>
    </xf>
    <xf numFmtId="0" fontId="5" fillId="7" borderId="11" xfId="0" applyFont="1" applyFill="1" applyBorder="1" applyAlignment="1">
      <alignment horizontal="left" wrapText="1"/>
    </xf>
    <xf numFmtId="49" fontId="6" fillId="7" borderId="11" xfId="1" applyNumberFormat="1" applyFont="1" applyFill="1" applyBorder="1" applyAlignment="1" applyProtection="1">
      <alignment horizontal="center" vertical="center"/>
    </xf>
    <xf numFmtId="0" fontId="5" fillId="7" borderId="11" xfId="0" applyFont="1" applyFill="1" applyBorder="1" applyAlignment="1">
      <alignment horizontal="left" vertical="center" wrapText="1"/>
    </xf>
    <xf numFmtId="0" fontId="5" fillId="7" borderId="11" xfId="0" applyFont="1" applyFill="1" applyBorder="1" applyAlignment="1">
      <alignment horizontal="center" vertical="center" wrapText="1"/>
    </xf>
    <xf numFmtId="4" fontId="6" fillId="7" borderId="11" xfId="0" applyNumberFormat="1" applyFont="1" applyFill="1" applyBorder="1" applyAlignment="1">
      <alignment horizontal="center" vertical="center" wrapText="1"/>
    </xf>
    <xf numFmtId="49" fontId="8" fillId="7" borderId="11" xfId="0" applyNumberFormat="1" applyFont="1" applyFill="1" applyBorder="1" applyAlignment="1">
      <alignment horizontal="left" wrapText="1"/>
    </xf>
    <xf numFmtId="0" fontId="8" fillId="7" borderId="11" xfId="0" applyFont="1" applyFill="1" applyBorder="1" applyAlignment="1">
      <alignment horizontal="left" vertical="center" wrapText="1"/>
    </xf>
    <xf numFmtId="0" fontId="5" fillId="7" borderId="11" xfId="2" applyNumberFormat="1" applyFont="1" applyFill="1" applyBorder="1" applyAlignment="1" applyProtection="1">
      <alignment vertical="center" wrapText="1"/>
    </xf>
    <xf numFmtId="0" fontId="8" fillId="7" borderId="11" xfId="0" applyFont="1" applyFill="1" applyBorder="1" applyAlignment="1">
      <alignment horizontal="center" vertical="center" wrapText="1"/>
    </xf>
    <xf numFmtId="4" fontId="6" fillId="7" borderId="11" xfId="0" applyNumberFormat="1" applyFont="1" applyFill="1" applyBorder="1" applyAlignment="1">
      <alignment horizontal="center" vertical="center"/>
    </xf>
    <xf numFmtId="49" fontId="8" fillId="7" borderId="11" xfId="0" applyNumberFormat="1" applyFont="1" applyFill="1" applyBorder="1" applyAlignment="1">
      <alignment horizontal="center" vertical="center" wrapText="1"/>
    </xf>
    <xf numFmtId="49" fontId="2" fillId="7" borderId="11" xfId="0" applyNumberFormat="1" applyFont="1" applyFill="1" applyBorder="1" applyAlignment="1">
      <alignment horizontal="center" vertical="center"/>
    </xf>
    <xf numFmtId="0" fontId="6" fillId="7" borderId="11" xfId="2" applyNumberFormat="1" applyFont="1" applyFill="1" applyBorder="1" applyAlignment="1" applyProtection="1">
      <alignment horizontal="left" vertical="center" wrapText="1"/>
    </xf>
    <xf numFmtId="0" fontId="5" fillId="7" borderId="11" xfId="0" applyFont="1" applyFill="1" applyBorder="1" applyAlignment="1" applyProtection="1"/>
    <xf numFmtId="49" fontId="6" fillId="7" borderId="11" xfId="3" applyNumberFormat="1" applyFont="1" applyFill="1" applyBorder="1" applyAlignment="1" applyProtection="1">
      <alignment horizontal="center" vertical="center" wrapText="1"/>
    </xf>
    <xf numFmtId="0" fontId="6" fillId="7" borderId="11" xfId="0" applyFont="1" applyFill="1" applyBorder="1" applyAlignment="1" applyProtection="1">
      <alignment vertical="center"/>
    </xf>
    <xf numFmtId="0" fontId="6" fillId="7" borderId="11" xfId="0" applyFont="1" applyFill="1" applyBorder="1" applyAlignment="1" applyProtection="1">
      <alignment vertical="center" wrapText="1"/>
    </xf>
    <xf numFmtId="0" fontId="5" fillId="7" borderId="11" xfId="0" applyFont="1" applyFill="1" applyBorder="1" applyAlignment="1" applyProtection="1">
      <alignment wrapText="1"/>
    </xf>
    <xf numFmtId="0" fontId="12" fillId="7" borderId="11" xfId="0" applyFont="1" applyFill="1" applyBorder="1" applyAlignment="1">
      <alignment horizontal="left" wrapText="1"/>
    </xf>
    <xf numFmtId="4" fontId="6" fillId="8" borderId="11" xfId="0" applyNumberFormat="1" applyFont="1" applyFill="1" applyBorder="1" applyAlignment="1">
      <alignment horizontal="center" vertical="center"/>
    </xf>
    <xf numFmtId="4" fontId="2" fillId="8" borderId="11" xfId="0" applyNumberFormat="1" applyFont="1" applyFill="1" applyBorder="1" applyAlignment="1">
      <alignment horizontal="center" vertical="center"/>
    </xf>
    <xf numFmtId="0" fontId="14" fillId="4" borderId="0" xfId="0" applyFont="1" applyFill="1"/>
    <xf numFmtId="0" fontId="8" fillId="4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0" borderId="11" xfId="0" applyNumberFormat="1" applyFont="1" applyBorder="1" applyAlignment="1">
      <alignment vertical="center" wrapText="1"/>
    </xf>
    <xf numFmtId="0" fontId="8" fillId="4" borderId="11" xfId="0" applyFont="1" applyFill="1" applyBorder="1" applyAlignment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49" fontId="8" fillId="9" borderId="11" xfId="0" applyNumberFormat="1" applyFont="1" applyFill="1" applyBorder="1" applyAlignment="1">
      <alignment horizontal="left" wrapText="1"/>
    </xf>
    <xf numFmtId="0" fontId="5" fillId="9" borderId="11" xfId="0" applyFont="1" applyFill="1" applyBorder="1" applyAlignment="1">
      <alignment horizontal="left" wrapText="1"/>
    </xf>
    <xf numFmtId="49" fontId="6" fillId="9" borderId="11" xfId="1" applyNumberFormat="1" applyFont="1" applyFill="1" applyBorder="1" applyAlignment="1" applyProtection="1">
      <alignment horizontal="center" vertical="center"/>
    </xf>
    <xf numFmtId="0" fontId="6" fillId="9" borderId="11" xfId="0" applyFont="1" applyFill="1" applyBorder="1" applyAlignment="1">
      <alignment vertical="center" wrapText="1"/>
    </xf>
    <xf numFmtId="0" fontId="8" fillId="9" borderId="11" xfId="0" applyFont="1" applyFill="1" applyBorder="1" applyAlignment="1">
      <alignment horizontal="center" vertical="center" wrapText="1"/>
    </xf>
    <xf numFmtId="4" fontId="6" fillId="9" borderId="11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left" vertical="top" wrapText="1"/>
    </xf>
    <xf numFmtId="0" fontId="8" fillId="6" borderId="11" xfId="0" applyFont="1" applyFill="1" applyBorder="1" applyAlignment="1">
      <alignment horizontal="left" vertical="top" wrapText="1"/>
    </xf>
    <xf numFmtId="49" fontId="2" fillId="4" borderId="2" xfId="3" applyNumberFormat="1" applyFont="1" applyFill="1" applyBorder="1" applyAlignment="1" applyProtection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49" fontId="8" fillId="4" borderId="11" xfId="0" applyNumberFormat="1" applyFont="1" applyFill="1" applyBorder="1" applyAlignment="1">
      <alignment horizontal="center" vertical="center" wrapText="1"/>
    </xf>
    <xf numFmtId="4" fontId="6" fillId="4" borderId="11" xfId="0" applyNumberFormat="1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2" fontId="15" fillId="4" borderId="11" xfId="0" applyNumberFormat="1" applyFont="1" applyFill="1" applyBorder="1" applyAlignment="1">
      <alignment horizontal="center" vertical="center"/>
    </xf>
    <xf numFmtId="0" fontId="8" fillId="6" borderId="11" xfId="0" applyNumberFormat="1" applyFont="1" applyFill="1" applyBorder="1" applyAlignment="1">
      <alignment horizontal="left" vertical="top" wrapText="1"/>
    </xf>
    <xf numFmtId="0" fontId="8" fillId="4" borderId="11" xfId="0" applyNumberFormat="1" applyFont="1" applyFill="1" applyBorder="1" applyAlignment="1" applyProtection="1">
      <alignment vertical="top" wrapText="1"/>
    </xf>
    <xf numFmtId="0" fontId="8" fillId="4" borderId="11" xfId="0" applyFont="1" applyFill="1" applyBorder="1" applyAlignment="1">
      <alignment vertical="center" wrapText="1"/>
    </xf>
    <xf numFmtId="0" fontId="8" fillId="10" borderId="11" xfId="0" applyFont="1" applyFill="1" applyBorder="1" applyAlignment="1">
      <alignment horizontal="left" vertical="top" wrapText="1"/>
    </xf>
    <xf numFmtId="0" fontId="16" fillId="0" borderId="11" xfId="0" applyFont="1" applyBorder="1" applyAlignment="1">
      <alignment vertical="top" wrapText="1"/>
    </xf>
    <xf numFmtId="0" fontId="14" fillId="4" borderId="0" xfId="0" applyFont="1" applyFill="1" applyAlignment="1">
      <alignment horizont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4">
    <cellStyle name="xl32" xfId="2"/>
    <cellStyle name="xl45" xfId="1"/>
    <cellStyle name="Обычный" xfId="0" builtinId="0"/>
    <cellStyle name="Обычный_Кассовый план поступлений 2010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2"/>
  <sheetViews>
    <sheetView tabSelected="1" view="pageBreakPreview" zoomScale="110" zoomScaleNormal="100" zoomScaleSheetLayoutView="110" workbookViewId="0">
      <selection activeCell="J32" sqref="J32"/>
    </sheetView>
  </sheetViews>
  <sheetFormatPr defaultRowHeight="15"/>
  <cols>
    <col min="2" max="2" width="17.5703125" customWidth="1"/>
    <col min="3" max="3" width="23.5703125" customWidth="1"/>
    <col min="4" max="4" width="43.140625" customWidth="1"/>
    <col min="5" max="5" width="15.85546875" style="67" customWidth="1"/>
    <col min="6" max="7" width="15.140625" customWidth="1"/>
    <col min="8" max="8" width="15.85546875" customWidth="1"/>
    <col min="9" max="9" width="15.42578125" customWidth="1"/>
    <col min="10" max="10" width="15.5703125" customWidth="1"/>
    <col min="11" max="11" width="17.7109375" customWidth="1"/>
    <col min="12" max="12" width="26.28515625" hidden="1" customWidth="1"/>
    <col min="13" max="13" width="31.85546875" customWidth="1"/>
  </cols>
  <sheetData>
    <row r="1" spans="1:24" ht="18.75">
      <c r="A1" s="1"/>
      <c r="B1" s="1"/>
      <c r="C1" s="2"/>
      <c r="D1" s="3"/>
      <c r="E1" s="62"/>
      <c r="F1" s="4"/>
      <c r="G1" s="4"/>
      <c r="H1" s="5"/>
      <c r="I1" s="5"/>
      <c r="J1" s="5"/>
      <c r="K1" s="5"/>
    </row>
    <row r="2" spans="1:24" ht="18.75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24" ht="18.75">
      <c r="A3" s="129" t="s">
        <v>40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</row>
    <row r="4" spans="1:24">
      <c r="A4" s="130" t="s">
        <v>0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</row>
    <row r="5" spans="1:24">
      <c r="A5" s="6"/>
      <c r="B5" s="6"/>
      <c r="C5" s="7"/>
      <c r="D5" s="8"/>
      <c r="E5" s="63"/>
      <c r="F5" s="6"/>
      <c r="G5" s="6"/>
      <c r="H5" s="6"/>
      <c r="I5" s="6"/>
      <c r="J5" s="6"/>
      <c r="K5" s="6"/>
    </row>
    <row r="6" spans="1:24" ht="15.75">
      <c r="A6" s="131" t="s">
        <v>1</v>
      </c>
      <c r="B6" s="131"/>
      <c r="C6" s="9"/>
      <c r="D6" s="132"/>
      <c r="E6" s="132"/>
      <c r="F6" s="10"/>
      <c r="G6" s="10"/>
      <c r="H6" s="11"/>
      <c r="I6" s="11"/>
      <c r="J6" s="12"/>
      <c r="K6" s="13"/>
    </row>
    <row r="7" spans="1:24">
      <c r="A7" s="14"/>
      <c r="B7" s="14"/>
      <c r="C7" s="2"/>
      <c r="D7" s="15"/>
      <c r="E7" s="64"/>
      <c r="F7" s="16"/>
      <c r="G7" s="16"/>
      <c r="H7" s="17"/>
      <c r="I7" s="17"/>
      <c r="J7" s="17"/>
      <c r="K7" s="17"/>
    </row>
    <row r="8" spans="1:24" ht="15" customHeight="1">
      <c r="A8" s="133" t="s">
        <v>2</v>
      </c>
      <c r="B8" s="135" t="s">
        <v>3</v>
      </c>
      <c r="C8" s="137" t="s">
        <v>4</v>
      </c>
      <c r="D8" s="138"/>
      <c r="E8" s="135" t="s">
        <v>5</v>
      </c>
      <c r="F8" s="126" t="s">
        <v>56</v>
      </c>
      <c r="G8" s="126" t="s">
        <v>51</v>
      </c>
      <c r="H8" s="126" t="s">
        <v>52</v>
      </c>
      <c r="I8" s="128" t="s">
        <v>6</v>
      </c>
      <c r="J8" s="128"/>
      <c r="K8" s="128"/>
    </row>
    <row r="9" spans="1:24" ht="56.25" customHeight="1" thickBot="1">
      <c r="A9" s="134"/>
      <c r="B9" s="136"/>
      <c r="C9" s="18" t="s">
        <v>7</v>
      </c>
      <c r="D9" s="19" t="s">
        <v>8</v>
      </c>
      <c r="E9" s="139"/>
      <c r="F9" s="127"/>
      <c r="G9" s="127"/>
      <c r="H9" s="127"/>
      <c r="I9" s="100" t="s">
        <v>53</v>
      </c>
      <c r="J9" s="100" t="s">
        <v>54</v>
      </c>
      <c r="K9" s="100" t="s">
        <v>55</v>
      </c>
    </row>
    <row r="10" spans="1:24" ht="15.75" thickBot="1">
      <c r="A10" s="20">
        <v>1</v>
      </c>
      <c r="B10" s="21">
        <v>2</v>
      </c>
      <c r="C10" s="22">
        <v>1</v>
      </c>
      <c r="D10" s="23">
        <v>2</v>
      </c>
      <c r="E10" s="21">
        <v>3</v>
      </c>
      <c r="F10" s="23">
        <v>4</v>
      </c>
      <c r="G10" s="23">
        <v>5</v>
      </c>
      <c r="H10" s="23">
        <v>6</v>
      </c>
      <c r="I10" s="68">
        <v>7</v>
      </c>
      <c r="J10" s="68">
        <v>8</v>
      </c>
      <c r="K10" s="69">
        <v>9</v>
      </c>
    </row>
    <row r="11" spans="1:24">
      <c r="A11" s="24"/>
      <c r="B11" s="25"/>
      <c r="C11" s="26"/>
      <c r="D11" s="27" t="s">
        <v>9</v>
      </c>
      <c r="E11" s="65"/>
      <c r="F11" s="28">
        <f t="shared" ref="F11:K11" si="0">F13+F22+F28+F32+F35+F37</f>
        <v>276371706.08999997</v>
      </c>
      <c r="G11" s="28">
        <f t="shared" si="0"/>
        <v>187459992.86000001</v>
      </c>
      <c r="H11" s="28">
        <f t="shared" si="0"/>
        <v>279169671.11000001</v>
      </c>
      <c r="I11" s="28">
        <f t="shared" si="0"/>
        <v>288116704.81000006</v>
      </c>
      <c r="J11" s="28">
        <f t="shared" si="0"/>
        <v>306613722.19999999</v>
      </c>
      <c r="K11" s="28">
        <f t="shared" si="0"/>
        <v>324254620.83000004</v>
      </c>
    </row>
    <row r="12" spans="1:24">
      <c r="A12" s="29"/>
      <c r="B12" s="30"/>
      <c r="C12" s="31"/>
      <c r="D12" s="32" t="s">
        <v>10</v>
      </c>
      <c r="E12" s="66"/>
      <c r="F12" s="33">
        <f t="shared" ref="F12:K12" si="1">F13+F22+F28+F32+F35</f>
        <v>229385022.63999999</v>
      </c>
      <c r="G12" s="33">
        <f t="shared" si="1"/>
        <v>154906936.81</v>
      </c>
      <c r="H12" s="33">
        <f t="shared" si="1"/>
        <v>232183487.66000003</v>
      </c>
      <c r="I12" s="33">
        <f t="shared" si="1"/>
        <v>247774978.22000003</v>
      </c>
      <c r="J12" s="33">
        <f t="shared" si="1"/>
        <v>266271995.60999998</v>
      </c>
      <c r="K12" s="33">
        <f t="shared" si="1"/>
        <v>283912894.24000007</v>
      </c>
    </row>
    <row r="13" spans="1:24" ht="22.5">
      <c r="A13" s="77"/>
      <c r="B13" s="78" t="s">
        <v>11</v>
      </c>
      <c r="C13" s="79" t="s">
        <v>77</v>
      </c>
      <c r="D13" s="80" t="s">
        <v>12</v>
      </c>
      <c r="E13" s="81"/>
      <c r="F13" s="82">
        <f t="shared" ref="F13:K13" si="2">F14</f>
        <v>216416290</v>
      </c>
      <c r="G13" s="82">
        <f t="shared" si="2"/>
        <v>144621330.95999998</v>
      </c>
      <c r="H13" s="82">
        <f t="shared" si="2"/>
        <v>218210170.60000002</v>
      </c>
      <c r="I13" s="82">
        <f t="shared" si="2"/>
        <v>233620102.39000005</v>
      </c>
      <c r="J13" s="82">
        <f t="shared" si="2"/>
        <v>249331174.17999998</v>
      </c>
      <c r="K13" s="82">
        <f t="shared" si="2"/>
        <v>266209793.56</v>
      </c>
    </row>
    <row r="14" spans="1:24" ht="22.5">
      <c r="A14" s="105"/>
      <c r="B14" s="106" t="s">
        <v>13</v>
      </c>
      <c r="C14" s="107" t="s">
        <v>78</v>
      </c>
      <c r="D14" s="108" t="s">
        <v>13</v>
      </c>
      <c r="E14" s="109" t="s">
        <v>14</v>
      </c>
      <c r="F14" s="110">
        <f>SUM(F15:F21)</f>
        <v>216416290</v>
      </c>
      <c r="G14" s="110">
        <f t="shared" ref="G14:K14" si="3">SUM(G15:G21)</f>
        <v>144621330.95999998</v>
      </c>
      <c r="H14" s="110">
        <f t="shared" si="3"/>
        <v>218210170.60000002</v>
      </c>
      <c r="I14" s="110">
        <f t="shared" si="3"/>
        <v>233620102.39000005</v>
      </c>
      <c r="J14" s="110">
        <f t="shared" si="3"/>
        <v>249331174.17999998</v>
      </c>
      <c r="K14" s="110">
        <f t="shared" si="3"/>
        <v>266209793.56</v>
      </c>
    </row>
    <row r="15" spans="1:24" ht="179.25" customHeight="1">
      <c r="A15" s="35"/>
      <c r="B15" s="37"/>
      <c r="C15" s="38" t="s">
        <v>58</v>
      </c>
      <c r="D15" s="102" t="s">
        <v>57</v>
      </c>
      <c r="E15" s="45" t="s">
        <v>14</v>
      </c>
      <c r="F15" s="39">
        <v>122636874</v>
      </c>
      <c r="G15" s="39">
        <v>83218379.409999996</v>
      </c>
      <c r="H15" s="39">
        <v>129556549.02</v>
      </c>
      <c r="I15" s="98">
        <v>143080297.91</v>
      </c>
      <c r="J15" s="98">
        <v>156867115.02000001</v>
      </c>
      <c r="K15" s="98">
        <v>171774182.06</v>
      </c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</row>
    <row r="16" spans="1:24" ht="139.5" customHeight="1">
      <c r="A16" s="35"/>
      <c r="B16" s="37"/>
      <c r="C16" s="38" t="s">
        <v>59</v>
      </c>
      <c r="D16" s="102" t="s">
        <v>60</v>
      </c>
      <c r="E16" s="45" t="s">
        <v>14</v>
      </c>
      <c r="F16" s="39">
        <v>139363</v>
      </c>
      <c r="G16" s="39">
        <v>77306.06</v>
      </c>
      <c r="H16" s="39">
        <v>78516.37</v>
      </c>
      <c r="I16" s="98">
        <v>84997.15</v>
      </c>
      <c r="J16" s="98">
        <v>91599.07</v>
      </c>
      <c r="K16" s="98">
        <v>98713.77</v>
      </c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</row>
    <row r="17" spans="1:24" ht="122.25" customHeight="1">
      <c r="A17" s="35"/>
      <c r="B17" s="37"/>
      <c r="C17" s="38" t="s">
        <v>61</v>
      </c>
      <c r="D17" s="40" t="s">
        <v>62</v>
      </c>
      <c r="E17" s="45" t="s">
        <v>14</v>
      </c>
      <c r="F17" s="39">
        <v>973095</v>
      </c>
      <c r="G17" s="39">
        <v>1121063.32</v>
      </c>
      <c r="H17" s="39">
        <v>1407472.56</v>
      </c>
      <c r="I17" s="98">
        <v>1523646.05</v>
      </c>
      <c r="J17" s="98">
        <v>1641991.01</v>
      </c>
      <c r="K17" s="98">
        <v>1769528.07</v>
      </c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</row>
    <row r="18" spans="1:24" ht="386.25" customHeight="1">
      <c r="A18" s="35"/>
      <c r="B18" s="37"/>
      <c r="C18" s="38" t="s">
        <v>63</v>
      </c>
      <c r="D18" s="40" t="s">
        <v>64</v>
      </c>
      <c r="E18" s="45" t="s">
        <v>14</v>
      </c>
      <c r="F18" s="39">
        <v>244614</v>
      </c>
      <c r="G18" s="39">
        <v>94634.96</v>
      </c>
      <c r="H18" s="39">
        <v>331311.01</v>
      </c>
      <c r="I18" s="98">
        <v>358657.58</v>
      </c>
      <c r="J18" s="98">
        <v>386515.31</v>
      </c>
      <c r="K18" s="98">
        <v>416536.81</v>
      </c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</row>
    <row r="19" spans="1:24" ht="89.25" customHeight="1">
      <c r="A19" s="35"/>
      <c r="B19" s="37"/>
      <c r="C19" s="38" t="s">
        <v>125</v>
      </c>
      <c r="D19" s="40" t="s">
        <v>126</v>
      </c>
      <c r="E19" s="71" t="s">
        <v>14</v>
      </c>
      <c r="F19" s="39">
        <v>0</v>
      </c>
      <c r="G19" s="39">
        <v>533.1</v>
      </c>
      <c r="H19" s="39">
        <v>533.70000000000005</v>
      </c>
      <c r="I19" s="98">
        <v>0</v>
      </c>
      <c r="J19" s="98">
        <v>0</v>
      </c>
      <c r="K19" s="98">
        <v>0</v>
      </c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</row>
    <row r="20" spans="1:24" ht="74.25" customHeight="1">
      <c r="A20" s="35"/>
      <c r="B20" s="37"/>
      <c r="C20" s="38" t="s">
        <v>127</v>
      </c>
      <c r="D20" s="40" t="s">
        <v>128</v>
      </c>
      <c r="E20" s="71" t="s">
        <v>14</v>
      </c>
      <c r="F20" s="39">
        <v>0</v>
      </c>
      <c r="G20" s="39">
        <v>42573</v>
      </c>
      <c r="H20" s="39">
        <v>72573</v>
      </c>
      <c r="I20" s="98">
        <v>74024.460000000006</v>
      </c>
      <c r="J20" s="98">
        <v>75504.95</v>
      </c>
      <c r="K20" s="98">
        <v>77015.05</v>
      </c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</row>
    <row r="21" spans="1:24" ht="58.5" customHeight="1">
      <c r="A21" s="35"/>
      <c r="B21" s="37"/>
      <c r="C21" s="38" t="s">
        <v>65</v>
      </c>
      <c r="D21" s="40" t="s">
        <v>66</v>
      </c>
      <c r="E21" s="70" t="s">
        <v>14</v>
      </c>
      <c r="F21" s="39">
        <v>92422344</v>
      </c>
      <c r="G21" s="39">
        <v>60066841.109999999</v>
      </c>
      <c r="H21" s="39">
        <v>86763214.939999998</v>
      </c>
      <c r="I21" s="98">
        <v>88498479.239999995</v>
      </c>
      <c r="J21" s="98">
        <v>90268448.819999993</v>
      </c>
      <c r="K21" s="98">
        <v>92073817.799999997</v>
      </c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</row>
    <row r="22" spans="1:24" ht="78.75">
      <c r="A22" s="83"/>
      <c r="B22" s="84" t="s">
        <v>15</v>
      </c>
      <c r="C22" s="79" t="s">
        <v>79</v>
      </c>
      <c r="D22" s="85" t="s">
        <v>16</v>
      </c>
      <c r="E22" s="86" t="s">
        <v>14</v>
      </c>
      <c r="F22" s="87">
        <f>SUM(F23:F27)</f>
        <v>6498701.6399999997</v>
      </c>
      <c r="G22" s="87">
        <f t="shared" ref="G22:K22" si="4">SUM(G23:G27)</f>
        <v>4678248.83</v>
      </c>
      <c r="H22" s="87">
        <f t="shared" si="4"/>
        <v>6423023.3399999999</v>
      </c>
      <c r="I22" s="87">
        <f t="shared" si="4"/>
        <v>7306190.1400000006</v>
      </c>
      <c r="J22" s="87">
        <f t="shared" si="4"/>
        <v>9960574.4299999997</v>
      </c>
      <c r="K22" s="87">
        <f t="shared" si="4"/>
        <v>10585811.23</v>
      </c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</row>
    <row r="23" spans="1:24" ht="56.25">
      <c r="A23" s="35"/>
      <c r="B23" s="34"/>
      <c r="C23" s="41" t="s">
        <v>72</v>
      </c>
      <c r="D23" s="103" t="s">
        <v>73</v>
      </c>
      <c r="E23" s="70" t="s">
        <v>14</v>
      </c>
      <c r="F23" s="43">
        <v>3191975.16</v>
      </c>
      <c r="G23" s="43">
        <v>2291545.42</v>
      </c>
      <c r="H23" s="43">
        <v>3194548.77</v>
      </c>
      <c r="I23" s="98">
        <v>3572572.34</v>
      </c>
      <c r="J23" s="98">
        <v>4802507.17</v>
      </c>
      <c r="K23" s="98">
        <v>4962567.9800000004</v>
      </c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</row>
    <row r="24" spans="1:24" ht="67.5">
      <c r="A24" s="35"/>
      <c r="B24" s="34"/>
      <c r="C24" s="41" t="s">
        <v>67</v>
      </c>
      <c r="D24" s="103" t="s">
        <v>74</v>
      </c>
      <c r="E24" s="70" t="s">
        <v>14</v>
      </c>
      <c r="F24" s="43">
        <v>16896.599999999999</v>
      </c>
      <c r="G24" s="43">
        <v>13382.07</v>
      </c>
      <c r="H24" s="43">
        <v>17089.54</v>
      </c>
      <c r="I24" s="98">
        <v>17450.2</v>
      </c>
      <c r="J24" s="98">
        <v>23415.51</v>
      </c>
      <c r="K24" s="98">
        <v>24173.86</v>
      </c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</row>
    <row r="25" spans="1:24" ht="56.25">
      <c r="A25" s="35"/>
      <c r="B25" s="34"/>
      <c r="C25" s="41" t="s">
        <v>68</v>
      </c>
      <c r="D25" s="103" t="s">
        <v>75</v>
      </c>
      <c r="E25" s="70" t="s">
        <v>14</v>
      </c>
      <c r="F25" s="43">
        <v>3331136.09</v>
      </c>
      <c r="G25" s="43">
        <v>2456472.59</v>
      </c>
      <c r="H25" s="43">
        <v>3274690.53</v>
      </c>
      <c r="I25" s="98">
        <v>3455660.69</v>
      </c>
      <c r="J25" s="98">
        <v>4645041.59</v>
      </c>
      <c r="K25" s="98">
        <v>4803407</v>
      </c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</row>
    <row r="26" spans="1:24" ht="56.25">
      <c r="A26" s="35"/>
      <c r="B26" s="34"/>
      <c r="C26" s="41" t="s">
        <v>69</v>
      </c>
      <c r="D26" s="104" t="s">
        <v>76</v>
      </c>
      <c r="E26" s="70" t="s">
        <v>14</v>
      </c>
      <c r="F26" s="43">
        <v>-262212.21000000002</v>
      </c>
      <c r="G26" s="43">
        <v>-233385.25</v>
      </c>
      <c r="H26" s="43">
        <v>-283555.94</v>
      </c>
      <c r="I26" s="98">
        <v>-218271.97</v>
      </c>
      <c r="J26" s="98">
        <v>-281655.21999999997</v>
      </c>
      <c r="K26" s="98">
        <v>-279597.44</v>
      </c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</row>
    <row r="27" spans="1:24">
      <c r="A27" s="35"/>
      <c r="B27" s="34"/>
      <c r="C27" s="41" t="s">
        <v>70</v>
      </c>
      <c r="D27" s="42" t="s">
        <v>71</v>
      </c>
      <c r="E27" s="71" t="s">
        <v>14</v>
      </c>
      <c r="F27" s="43">
        <v>220906</v>
      </c>
      <c r="G27" s="43">
        <v>150234</v>
      </c>
      <c r="H27" s="43">
        <v>220250.44</v>
      </c>
      <c r="I27" s="98">
        <v>478778.88</v>
      </c>
      <c r="J27" s="98">
        <v>771265.38</v>
      </c>
      <c r="K27" s="98">
        <v>1075259.83</v>
      </c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</row>
    <row r="28" spans="1:24">
      <c r="A28" s="88"/>
      <c r="B28" s="78"/>
      <c r="C28" s="89" t="s">
        <v>80</v>
      </c>
      <c r="D28" s="90" t="s">
        <v>17</v>
      </c>
      <c r="E28" s="86"/>
      <c r="F28" s="87">
        <f t="shared" ref="F28:K28" si="5">SUM(F29:F31)</f>
        <v>1434455</v>
      </c>
      <c r="G28" s="87">
        <f t="shared" si="5"/>
        <v>1443288.3199999998</v>
      </c>
      <c r="H28" s="87">
        <f t="shared" si="5"/>
        <v>2494991.0599999996</v>
      </c>
      <c r="I28" s="87">
        <f t="shared" si="5"/>
        <v>1736183.54</v>
      </c>
      <c r="J28" s="87">
        <f t="shared" si="5"/>
        <v>1809919.1800000002</v>
      </c>
      <c r="K28" s="87">
        <f t="shared" si="5"/>
        <v>1888502.4100000001</v>
      </c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</row>
    <row r="29" spans="1:24" ht="22.5">
      <c r="A29" s="44"/>
      <c r="B29" s="46"/>
      <c r="C29" s="47" t="s">
        <v>89</v>
      </c>
      <c r="D29" s="48" t="s">
        <v>18</v>
      </c>
      <c r="E29" s="45" t="s">
        <v>14</v>
      </c>
      <c r="F29" s="39">
        <v>901455</v>
      </c>
      <c r="G29" s="39">
        <v>888905.73</v>
      </c>
      <c r="H29" s="39">
        <v>1287622.73</v>
      </c>
      <c r="I29" s="98">
        <v>1319678.81</v>
      </c>
      <c r="J29" s="98">
        <v>1356319.86</v>
      </c>
      <c r="K29" s="98">
        <v>1397901.87</v>
      </c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</row>
    <row r="30" spans="1:24" ht="22.5">
      <c r="A30" s="44"/>
      <c r="B30" s="46"/>
      <c r="C30" s="47" t="s">
        <v>81</v>
      </c>
      <c r="D30" s="48" t="s">
        <v>19</v>
      </c>
      <c r="E30" s="45" t="s">
        <v>14</v>
      </c>
      <c r="F30" s="39">
        <v>0</v>
      </c>
      <c r="G30" s="39">
        <v>21277.439999999999</v>
      </c>
      <c r="H30" s="39">
        <v>21277.439999999999</v>
      </c>
      <c r="I30" s="98">
        <v>0</v>
      </c>
      <c r="J30" s="98">
        <v>0</v>
      </c>
      <c r="K30" s="98">
        <v>0</v>
      </c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</row>
    <row r="31" spans="1:24" ht="22.5">
      <c r="A31" s="44"/>
      <c r="B31" s="46"/>
      <c r="C31" s="47" t="s">
        <v>82</v>
      </c>
      <c r="D31" s="48" t="s">
        <v>20</v>
      </c>
      <c r="E31" s="45" t="s">
        <v>14</v>
      </c>
      <c r="F31" s="39">
        <v>533000</v>
      </c>
      <c r="G31" s="39">
        <v>533105.15</v>
      </c>
      <c r="H31" s="39">
        <v>1186090.8899999999</v>
      </c>
      <c r="I31" s="98">
        <v>416504.73</v>
      </c>
      <c r="J31" s="98">
        <v>453599.32</v>
      </c>
      <c r="K31" s="98">
        <v>490600.54</v>
      </c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</row>
    <row r="32" spans="1:24" ht="25.5">
      <c r="A32" s="88"/>
      <c r="B32" s="91"/>
      <c r="C32" s="92" t="s">
        <v>83</v>
      </c>
      <c r="D32" s="93" t="s">
        <v>21</v>
      </c>
      <c r="E32" s="86" t="s">
        <v>14</v>
      </c>
      <c r="F32" s="87">
        <f t="shared" ref="F32:K32" si="6">F33+F34</f>
        <v>701268</v>
      </c>
      <c r="G32" s="87">
        <f t="shared" si="6"/>
        <v>315192.15000000002</v>
      </c>
      <c r="H32" s="87">
        <f t="shared" si="6"/>
        <v>720994.40999999992</v>
      </c>
      <c r="I32" s="87">
        <f t="shared" si="6"/>
        <v>734850.82000000007</v>
      </c>
      <c r="J32" s="87">
        <f t="shared" si="6"/>
        <v>748899.98</v>
      </c>
      <c r="K32" s="87">
        <f t="shared" si="6"/>
        <v>763144.91999999993</v>
      </c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</row>
    <row r="33" spans="1:24">
      <c r="A33" s="44"/>
      <c r="B33" s="46"/>
      <c r="C33" s="47" t="s">
        <v>87</v>
      </c>
      <c r="D33" s="49" t="s">
        <v>22</v>
      </c>
      <c r="E33" s="45" t="s">
        <v>14</v>
      </c>
      <c r="F33" s="39">
        <v>430274</v>
      </c>
      <c r="G33" s="39">
        <v>101766.62</v>
      </c>
      <c r="H33" s="39">
        <v>450000</v>
      </c>
      <c r="I33" s="98">
        <v>458436.52</v>
      </c>
      <c r="J33" s="98">
        <v>466957.4</v>
      </c>
      <c r="K33" s="98">
        <v>475563.49</v>
      </c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</row>
    <row r="34" spans="1:24">
      <c r="A34" s="44"/>
      <c r="B34" s="46"/>
      <c r="C34" s="47" t="s">
        <v>88</v>
      </c>
      <c r="D34" s="49" t="s">
        <v>23</v>
      </c>
      <c r="E34" s="45" t="s">
        <v>14</v>
      </c>
      <c r="F34" s="39">
        <v>270994</v>
      </c>
      <c r="G34" s="39">
        <v>213425.53</v>
      </c>
      <c r="H34" s="39">
        <v>270994.40999999997</v>
      </c>
      <c r="I34" s="98">
        <v>276414.3</v>
      </c>
      <c r="J34" s="98">
        <v>281942.58</v>
      </c>
      <c r="K34" s="98">
        <v>287581.43</v>
      </c>
      <c r="L34" s="76">
        <v>-387600</v>
      </c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</row>
    <row r="35" spans="1:24" ht="25.5">
      <c r="A35" s="88"/>
      <c r="B35" s="81"/>
      <c r="C35" s="92" t="s">
        <v>84</v>
      </c>
      <c r="D35" s="94" t="s">
        <v>24</v>
      </c>
      <c r="E35" s="86"/>
      <c r="F35" s="87">
        <f>F36</f>
        <v>4334308</v>
      </c>
      <c r="G35" s="87">
        <f t="shared" ref="G35:K35" si="7">G36</f>
        <v>3848876.55</v>
      </c>
      <c r="H35" s="87">
        <f t="shared" si="7"/>
        <v>4334308.25</v>
      </c>
      <c r="I35" s="87">
        <f t="shared" si="7"/>
        <v>4377651.33</v>
      </c>
      <c r="J35" s="87">
        <f t="shared" si="7"/>
        <v>4421427.84</v>
      </c>
      <c r="K35" s="87">
        <f t="shared" si="7"/>
        <v>4465642.12</v>
      </c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</row>
    <row r="36" spans="1:24" ht="51">
      <c r="A36" s="44"/>
      <c r="B36" s="46"/>
      <c r="C36" s="47" t="s">
        <v>90</v>
      </c>
      <c r="D36" s="72" t="s">
        <v>41</v>
      </c>
      <c r="E36" s="70" t="s">
        <v>14</v>
      </c>
      <c r="F36" s="36">
        <v>4334308</v>
      </c>
      <c r="G36" s="36">
        <v>3848876.55</v>
      </c>
      <c r="H36" s="36">
        <v>4334308.25</v>
      </c>
      <c r="I36" s="97">
        <v>4377651.33</v>
      </c>
      <c r="J36" s="97">
        <v>4421427.84</v>
      </c>
      <c r="K36" s="97">
        <v>4465642.12</v>
      </c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</row>
    <row r="37" spans="1:24" ht="26.25">
      <c r="A37" s="50"/>
      <c r="B37" s="51" t="s">
        <v>26</v>
      </c>
      <c r="C37" s="52"/>
      <c r="D37" s="53" t="s">
        <v>26</v>
      </c>
      <c r="E37" s="54"/>
      <c r="F37" s="55">
        <f>F38+F54+F48+F44+F52+F70</f>
        <v>46986683.450000003</v>
      </c>
      <c r="G37" s="55">
        <f>G38+G54+G48+G44+G52+G68</f>
        <v>32553056.050000001</v>
      </c>
      <c r="H37" s="55">
        <f>H38+H54+H48+H44+H52+H70</f>
        <v>46986183.450000003</v>
      </c>
      <c r="I37" s="55">
        <f>I38+I54+I48+I44+I52+I70</f>
        <v>40341726.590000004</v>
      </c>
      <c r="J37" s="55">
        <f>J38+J54+J48+J44+J52+J70</f>
        <v>40341726.590000004</v>
      </c>
      <c r="K37" s="55">
        <f>K38+K54+K48+K44+K52+K70</f>
        <v>40341726.590000004</v>
      </c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</row>
    <row r="38" spans="1:24" ht="38.25">
      <c r="A38" s="88"/>
      <c r="B38" s="81"/>
      <c r="C38" s="92" t="s">
        <v>85</v>
      </c>
      <c r="D38" s="94" t="s">
        <v>27</v>
      </c>
      <c r="E38" s="86" t="s">
        <v>25</v>
      </c>
      <c r="F38" s="87">
        <f t="shared" ref="F38:K38" si="8">F39+F43</f>
        <v>38442500</v>
      </c>
      <c r="G38" s="87">
        <f t="shared" si="8"/>
        <v>25394435.530000001</v>
      </c>
      <c r="H38" s="87">
        <f t="shared" si="8"/>
        <v>38442500</v>
      </c>
      <c r="I38" s="87">
        <f t="shared" si="8"/>
        <v>39120726.590000004</v>
      </c>
      <c r="J38" s="87">
        <f t="shared" si="8"/>
        <v>39120726.590000004</v>
      </c>
      <c r="K38" s="87">
        <f t="shared" si="8"/>
        <v>39120726.590000004</v>
      </c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4" ht="67.5">
      <c r="A39" s="44"/>
      <c r="B39" s="46"/>
      <c r="C39" s="47" t="s">
        <v>86</v>
      </c>
      <c r="D39" s="48" t="s">
        <v>28</v>
      </c>
      <c r="E39" s="56" t="s">
        <v>25</v>
      </c>
      <c r="F39" s="43">
        <f t="shared" ref="F39:K39" si="9">F40+F41+F42</f>
        <v>5642500</v>
      </c>
      <c r="G39" s="43">
        <f t="shared" si="9"/>
        <v>3936309.58</v>
      </c>
      <c r="H39" s="43">
        <f t="shared" ref="H39" si="10">H40+H41+H42</f>
        <v>5642500</v>
      </c>
      <c r="I39" s="98">
        <f t="shared" si="9"/>
        <v>6304464</v>
      </c>
      <c r="J39" s="98">
        <f t="shared" si="9"/>
        <v>6304464</v>
      </c>
      <c r="K39" s="98">
        <f t="shared" si="9"/>
        <v>6304464</v>
      </c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</row>
    <row r="40" spans="1:24" ht="67.5">
      <c r="A40" s="44"/>
      <c r="B40" s="46"/>
      <c r="C40" s="47" t="s">
        <v>91</v>
      </c>
      <c r="D40" s="111" t="s">
        <v>94</v>
      </c>
      <c r="E40" s="56" t="s">
        <v>25</v>
      </c>
      <c r="F40" s="43">
        <v>1886000</v>
      </c>
      <c r="G40" s="43">
        <v>1149821.8</v>
      </c>
      <c r="H40" s="43">
        <v>1886000</v>
      </c>
      <c r="I40" s="98">
        <v>1995559</v>
      </c>
      <c r="J40" s="98">
        <v>1995559</v>
      </c>
      <c r="K40" s="98">
        <v>1995559</v>
      </c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</row>
    <row r="41" spans="1:24" ht="56.25">
      <c r="A41" s="44"/>
      <c r="B41" s="46"/>
      <c r="C41" s="47" t="s">
        <v>92</v>
      </c>
      <c r="D41" s="111" t="s">
        <v>95</v>
      </c>
      <c r="E41" s="56" t="s">
        <v>25</v>
      </c>
      <c r="F41" s="43">
        <v>1336500</v>
      </c>
      <c r="G41" s="43">
        <v>889791.11</v>
      </c>
      <c r="H41" s="43">
        <v>1336500</v>
      </c>
      <c r="I41" s="98">
        <v>1400142</v>
      </c>
      <c r="J41" s="98">
        <v>1400142</v>
      </c>
      <c r="K41" s="98">
        <v>1400142</v>
      </c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</row>
    <row r="42" spans="1:24" ht="33.75">
      <c r="A42" s="44"/>
      <c r="B42" s="46"/>
      <c r="C42" s="47" t="s">
        <v>93</v>
      </c>
      <c r="D42" s="111" t="s">
        <v>96</v>
      </c>
      <c r="E42" s="56" t="s">
        <v>25</v>
      </c>
      <c r="F42" s="43">
        <v>2420000</v>
      </c>
      <c r="G42" s="43">
        <v>1896696.67</v>
      </c>
      <c r="H42" s="43">
        <v>2420000</v>
      </c>
      <c r="I42" s="98">
        <v>2908763</v>
      </c>
      <c r="J42" s="98">
        <v>2908763</v>
      </c>
      <c r="K42" s="98">
        <v>2908763</v>
      </c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</row>
    <row r="43" spans="1:24" ht="67.5">
      <c r="A43" s="44"/>
      <c r="B43" s="46"/>
      <c r="C43" s="47" t="s">
        <v>97</v>
      </c>
      <c r="D43" s="48" t="s">
        <v>29</v>
      </c>
      <c r="E43" s="45" t="s">
        <v>25</v>
      </c>
      <c r="F43" s="39">
        <v>32800000</v>
      </c>
      <c r="G43" s="39">
        <v>21458125.949999999</v>
      </c>
      <c r="H43" s="39">
        <v>32800000</v>
      </c>
      <c r="I43" s="98">
        <v>32816262.59</v>
      </c>
      <c r="J43" s="98">
        <v>32816262.59</v>
      </c>
      <c r="K43" s="98">
        <v>32816262.59</v>
      </c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</row>
    <row r="44" spans="1:24" ht="25.5">
      <c r="A44" s="88"/>
      <c r="B44" s="95"/>
      <c r="C44" s="92" t="s">
        <v>98</v>
      </c>
      <c r="D44" s="94" t="s">
        <v>99</v>
      </c>
      <c r="E44" s="86"/>
      <c r="F44" s="87">
        <f t="shared" ref="F44:K44" si="11">SUM(F45:F47)</f>
        <v>47421.350000000006</v>
      </c>
      <c r="G44" s="87">
        <f t="shared" si="11"/>
        <v>-15783.900000000005</v>
      </c>
      <c r="H44" s="87">
        <f t="shared" si="11"/>
        <v>47421.350000000006</v>
      </c>
      <c r="I44" s="87">
        <f t="shared" si="11"/>
        <v>0</v>
      </c>
      <c r="J44" s="87">
        <f t="shared" si="11"/>
        <v>0</v>
      </c>
      <c r="K44" s="87">
        <f t="shared" si="11"/>
        <v>0</v>
      </c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</row>
    <row r="45" spans="1:24" ht="33.75">
      <c r="A45" s="44"/>
      <c r="B45" s="46"/>
      <c r="C45" s="47" t="s">
        <v>103</v>
      </c>
      <c r="D45" s="112" t="s">
        <v>100</v>
      </c>
      <c r="E45" s="45" t="s">
        <v>30</v>
      </c>
      <c r="F45" s="39">
        <v>40508.910000000003</v>
      </c>
      <c r="G45" s="39">
        <v>55251.77</v>
      </c>
      <c r="H45" s="39">
        <v>40508.910000000003</v>
      </c>
      <c r="I45" s="98">
        <v>0</v>
      </c>
      <c r="J45" s="98">
        <v>0</v>
      </c>
      <c r="K45" s="98">
        <v>0</v>
      </c>
      <c r="L45" s="75"/>
      <c r="M45" s="76"/>
      <c r="N45" s="76"/>
      <c r="O45" s="76"/>
      <c r="P45" s="75"/>
      <c r="Q45" s="75"/>
      <c r="R45" s="75"/>
      <c r="S45" s="75"/>
      <c r="T45" s="75"/>
      <c r="U45" s="75"/>
      <c r="V45" s="75"/>
      <c r="W45" s="75"/>
      <c r="X45" s="75"/>
    </row>
    <row r="46" spans="1:24" ht="33.75">
      <c r="A46" s="44"/>
      <c r="B46" s="46"/>
      <c r="C46" s="47" t="s">
        <v>104</v>
      </c>
      <c r="D46" s="112" t="s">
        <v>101</v>
      </c>
      <c r="E46" s="45" t="s">
        <v>30</v>
      </c>
      <c r="F46" s="39">
        <v>4897.5</v>
      </c>
      <c r="G46" s="39">
        <f>1800.83-74749.41</f>
        <v>-72948.58</v>
      </c>
      <c r="H46" s="39">
        <v>4897.5</v>
      </c>
      <c r="I46" s="98">
        <v>0</v>
      </c>
      <c r="J46" s="98">
        <v>0</v>
      </c>
      <c r="K46" s="98">
        <v>0</v>
      </c>
      <c r="L46" s="75"/>
      <c r="M46" s="125"/>
      <c r="N46" s="76"/>
      <c r="O46" s="76"/>
      <c r="P46" s="75"/>
      <c r="Q46" s="75"/>
      <c r="R46" s="75"/>
      <c r="S46" s="75"/>
      <c r="T46" s="75"/>
      <c r="U46" s="75"/>
      <c r="V46" s="75"/>
      <c r="W46" s="75"/>
      <c r="X46" s="75"/>
    </row>
    <row r="47" spans="1:24" ht="33.75">
      <c r="A47" s="44"/>
      <c r="B47" s="46"/>
      <c r="C47" s="47" t="s">
        <v>105</v>
      </c>
      <c r="D47" s="112" t="s">
        <v>102</v>
      </c>
      <c r="E47" s="45" t="s">
        <v>30</v>
      </c>
      <c r="F47" s="39">
        <v>2014.94</v>
      </c>
      <c r="G47" s="39">
        <v>1912.91</v>
      </c>
      <c r="H47" s="39">
        <v>2014.94</v>
      </c>
      <c r="I47" s="98">
        <v>0</v>
      </c>
      <c r="J47" s="98">
        <v>0</v>
      </c>
      <c r="K47" s="98">
        <v>0</v>
      </c>
      <c r="L47" s="75"/>
      <c r="M47" s="125"/>
      <c r="N47" s="76"/>
      <c r="O47" s="76"/>
      <c r="P47" s="75"/>
      <c r="Q47" s="75"/>
      <c r="R47" s="75"/>
      <c r="S47" s="75"/>
      <c r="T47" s="75"/>
      <c r="U47" s="75"/>
      <c r="V47" s="75"/>
      <c r="W47" s="75"/>
      <c r="X47" s="75"/>
    </row>
    <row r="48" spans="1:24" ht="33.75">
      <c r="A48" s="88"/>
      <c r="B48" s="95"/>
      <c r="C48" s="92" t="s">
        <v>106</v>
      </c>
      <c r="D48" s="94" t="s">
        <v>107</v>
      </c>
      <c r="E48" s="86" t="s">
        <v>25</v>
      </c>
      <c r="F48" s="87">
        <f t="shared" ref="F48:K48" si="12">SUM(F49:F51)</f>
        <v>2638516</v>
      </c>
      <c r="G48" s="87">
        <f t="shared" si="12"/>
        <v>1669817.99</v>
      </c>
      <c r="H48" s="87">
        <f t="shared" si="12"/>
        <v>2638516</v>
      </c>
      <c r="I48" s="87">
        <f t="shared" si="12"/>
        <v>221000</v>
      </c>
      <c r="J48" s="87">
        <f t="shared" si="12"/>
        <v>221000</v>
      </c>
      <c r="K48" s="87">
        <f t="shared" si="12"/>
        <v>221000</v>
      </c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</row>
    <row r="49" spans="1:24" ht="38.25" customHeight="1">
      <c r="A49" s="44"/>
      <c r="B49" s="57"/>
      <c r="C49" s="113" t="s">
        <v>108</v>
      </c>
      <c r="D49" s="114" t="s">
        <v>31</v>
      </c>
      <c r="E49" s="45" t="s">
        <v>25</v>
      </c>
      <c r="F49" s="39">
        <f>1806000+65516</f>
        <v>1871516</v>
      </c>
      <c r="G49" s="39">
        <v>903180.27</v>
      </c>
      <c r="H49" s="39">
        <f>1806000+65516</f>
        <v>1871516</v>
      </c>
      <c r="I49" s="98">
        <f>36000+35000</f>
        <v>71000</v>
      </c>
      <c r="J49" s="98">
        <f t="shared" ref="J49:K49" si="13">36000+35000</f>
        <v>71000</v>
      </c>
      <c r="K49" s="98">
        <f t="shared" si="13"/>
        <v>71000</v>
      </c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</row>
    <row r="50" spans="1:24" ht="33.75">
      <c r="A50" s="44"/>
      <c r="B50" s="57"/>
      <c r="C50" s="113" t="s">
        <v>109</v>
      </c>
      <c r="D50" s="114" t="s">
        <v>34</v>
      </c>
      <c r="E50" s="71" t="s">
        <v>25</v>
      </c>
      <c r="F50" s="39">
        <v>222000</v>
      </c>
      <c r="G50" s="39">
        <v>221960</v>
      </c>
      <c r="H50" s="39">
        <v>222000</v>
      </c>
      <c r="I50" s="98">
        <v>150000</v>
      </c>
      <c r="J50" s="98">
        <v>150000</v>
      </c>
      <c r="K50" s="98">
        <v>150000</v>
      </c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</row>
    <row r="51" spans="1:24" ht="33.75">
      <c r="A51" s="44"/>
      <c r="B51" s="57"/>
      <c r="C51" s="113" t="s">
        <v>32</v>
      </c>
      <c r="D51" s="114" t="s">
        <v>33</v>
      </c>
      <c r="E51" s="71" t="s">
        <v>50</v>
      </c>
      <c r="F51" s="39">
        <v>545000</v>
      </c>
      <c r="G51" s="39">
        <v>544677.72</v>
      </c>
      <c r="H51" s="39">
        <v>545000</v>
      </c>
      <c r="I51" s="98">
        <v>0</v>
      </c>
      <c r="J51" s="98">
        <v>0</v>
      </c>
      <c r="K51" s="98">
        <v>0</v>
      </c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</row>
    <row r="52" spans="1:24" ht="33.75">
      <c r="A52" s="88"/>
      <c r="B52" s="95"/>
      <c r="C52" s="92" t="s">
        <v>110</v>
      </c>
      <c r="D52" s="94" t="s">
        <v>35</v>
      </c>
      <c r="E52" s="86" t="s">
        <v>25</v>
      </c>
      <c r="F52" s="87">
        <f>F53</f>
        <v>100000</v>
      </c>
      <c r="G52" s="87">
        <f t="shared" ref="G52:K52" si="14">G53</f>
        <v>0</v>
      </c>
      <c r="H52" s="87">
        <f t="shared" si="14"/>
        <v>100000</v>
      </c>
      <c r="I52" s="87">
        <f t="shared" si="14"/>
        <v>0</v>
      </c>
      <c r="J52" s="87">
        <f t="shared" si="14"/>
        <v>0</v>
      </c>
      <c r="K52" s="87">
        <f t="shared" si="14"/>
        <v>0</v>
      </c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</row>
    <row r="53" spans="1:24" s="75" customFormat="1" ht="102">
      <c r="A53" s="115"/>
      <c r="B53" s="57"/>
      <c r="C53" s="47" t="s">
        <v>111</v>
      </c>
      <c r="D53" s="117" t="s">
        <v>112</v>
      </c>
      <c r="E53" s="71" t="s">
        <v>25</v>
      </c>
      <c r="F53" s="43">
        <v>100000</v>
      </c>
      <c r="G53" s="116">
        <v>0</v>
      </c>
      <c r="H53" s="116">
        <v>100000</v>
      </c>
      <c r="I53" s="97">
        <v>0</v>
      </c>
      <c r="J53" s="97">
        <v>0</v>
      </c>
      <c r="K53" s="97">
        <v>0</v>
      </c>
    </row>
    <row r="54" spans="1:24" ht="25.5">
      <c r="A54" s="88"/>
      <c r="B54" s="95"/>
      <c r="C54" s="92" t="s">
        <v>137</v>
      </c>
      <c r="D54" s="94" t="s">
        <v>36</v>
      </c>
      <c r="E54" s="86"/>
      <c r="F54" s="87">
        <f>SUM(F55:F67)</f>
        <v>5458309.0999999996</v>
      </c>
      <c r="G54" s="87">
        <f t="shared" ref="G54:K54" si="15">SUM(G55:G67)</f>
        <v>5215006.33</v>
      </c>
      <c r="H54" s="87">
        <f t="shared" si="15"/>
        <v>5457809.0999999996</v>
      </c>
      <c r="I54" s="87">
        <f t="shared" si="15"/>
        <v>1000000</v>
      </c>
      <c r="J54" s="87">
        <f t="shared" si="15"/>
        <v>1000000</v>
      </c>
      <c r="K54" s="87">
        <f t="shared" si="15"/>
        <v>1000000</v>
      </c>
      <c r="L54" s="75">
        <v>5175.78</v>
      </c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</row>
    <row r="55" spans="1:24" ht="92.25" customHeight="1">
      <c r="A55" s="44"/>
      <c r="B55" s="58"/>
      <c r="C55" s="59" t="s">
        <v>47</v>
      </c>
      <c r="D55" s="118" t="s">
        <v>42</v>
      </c>
      <c r="E55" s="101" t="s">
        <v>37</v>
      </c>
      <c r="F55" s="43">
        <v>12500</v>
      </c>
      <c r="G55" s="43">
        <v>12500</v>
      </c>
      <c r="H55" s="43">
        <v>12500</v>
      </c>
      <c r="I55" s="98">
        <v>0</v>
      </c>
      <c r="J55" s="98">
        <v>0</v>
      </c>
      <c r="K55" s="98">
        <v>0</v>
      </c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</row>
    <row r="56" spans="1:24" ht="72.75" customHeight="1">
      <c r="A56" s="44"/>
      <c r="B56" s="58"/>
      <c r="C56" s="59" t="s">
        <v>114</v>
      </c>
      <c r="D56" s="121" t="s">
        <v>113</v>
      </c>
      <c r="E56" s="101" t="s">
        <v>37</v>
      </c>
      <c r="F56" s="43">
        <v>1000</v>
      </c>
      <c r="G56" s="43">
        <v>1000</v>
      </c>
      <c r="H56" s="43">
        <v>1000</v>
      </c>
      <c r="I56" s="98">
        <v>0</v>
      </c>
      <c r="J56" s="98">
        <v>0</v>
      </c>
      <c r="K56" s="98">
        <v>0</v>
      </c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</row>
    <row r="57" spans="1:24" ht="78.75">
      <c r="A57" s="44"/>
      <c r="B57" s="57"/>
      <c r="C57" s="74" t="s">
        <v>115</v>
      </c>
      <c r="D57" s="121" t="s">
        <v>116</v>
      </c>
      <c r="E57" s="101" t="s">
        <v>37</v>
      </c>
      <c r="F57" s="43">
        <v>6000</v>
      </c>
      <c r="G57" s="43">
        <v>6000</v>
      </c>
      <c r="H57" s="43">
        <v>6000</v>
      </c>
      <c r="I57" s="98">
        <v>0</v>
      </c>
      <c r="J57" s="98">
        <v>0</v>
      </c>
      <c r="K57" s="98">
        <v>0</v>
      </c>
      <c r="L57" s="75"/>
      <c r="M57" s="99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</row>
    <row r="58" spans="1:24" ht="67.5">
      <c r="A58" s="44"/>
      <c r="B58" s="57"/>
      <c r="C58" s="74" t="s">
        <v>130</v>
      </c>
      <c r="D58" s="122" t="s">
        <v>131</v>
      </c>
      <c r="E58" s="101" t="s">
        <v>37</v>
      </c>
      <c r="F58" s="43">
        <v>0</v>
      </c>
      <c r="G58" s="43">
        <v>-500</v>
      </c>
      <c r="H58" s="43">
        <v>-500</v>
      </c>
      <c r="I58" s="98">
        <v>0</v>
      </c>
      <c r="J58" s="98">
        <v>0</v>
      </c>
      <c r="K58" s="98">
        <v>0</v>
      </c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</row>
    <row r="59" spans="1:24" ht="86.25" customHeight="1">
      <c r="A59" s="44"/>
      <c r="B59" s="46"/>
      <c r="C59" s="59" t="s">
        <v>48</v>
      </c>
      <c r="D59" s="118" t="s">
        <v>117</v>
      </c>
      <c r="E59" s="101" t="s">
        <v>37</v>
      </c>
      <c r="F59" s="119">
        <v>15250</v>
      </c>
      <c r="G59" s="119">
        <f>15000+250</f>
        <v>15250</v>
      </c>
      <c r="H59" s="119">
        <v>15250</v>
      </c>
      <c r="I59" s="98">
        <v>0</v>
      </c>
      <c r="J59" s="98">
        <v>0</v>
      </c>
      <c r="K59" s="98">
        <v>0</v>
      </c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</row>
    <row r="60" spans="1:24" ht="67.5">
      <c r="A60" s="44"/>
      <c r="B60" s="46"/>
      <c r="C60" s="59" t="s">
        <v>49</v>
      </c>
      <c r="D60" s="120" t="s">
        <v>118</v>
      </c>
      <c r="E60" s="101" t="s">
        <v>37</v>
      </c>
      <c r="F60" s="119">
        <v>1500</v>
      </c>
      <c r="G60" s="119">
        <v>1500</v>
      </c>
      <c r="H60" s="119">
        <v>1500</v>
      </c>
      <c r="I60" s="98">
        <v>0</v>
      </c>
      <c r="J60" s="98">
        <v>0</v>
      </c>
      <c r="K60" s="98">
        <v>0</v>
      </c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</row>
    <row r="61" spans="1:24" ht="67.5">
      <c r="A61" s="44"/>
      <c r="B61" s="46"/>
      <c r="C61" s="59" t="s">
        <v>43</v>
      </c>
      <c r="D61" s="120" t="s">
        <v>119</v>
      </c>
      <c r="E61" s="101" t="s">
        <v>37</v>
      </c>
      <c r="F61" s="119">
        <v>2500</v>
      </c>
      <c r="G61" s="119">
        <f>2000+500</f>
        <v>2500</v>
      </c>
      <c r="H61" s="119">
        <v>2500</v>
      </c>
      <c r="I61" s="98">
        <v>0</v>
      </c>
      <c r="J61" s="98">
        <v>0</v>
      </c>
      <c r="K61" s="98">
        <v>0</v>
      </c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</row>
    <row r="62" spans="1:24" ht="67.5">
      <c r="A62" s="44"/>
      <c r="B62" s="46"/>
      <c r="C62" s="59" t="s">
        <v>44</v>
      </c>
      <c r="D62" s="120" t="s">
        <v>120</v>
      </c>
      <c r="E62" s="101" t="s">
        <v>37</v>
      </c>
      <c r="F62" s="119">
        <v>80360</v>
      </c>
      <c r="G62" s="119">
        <v>80360.33</v>
      </c>
      <c r="H62" s="119">
        <v>80360</v>
      </c>
      <c r="I62" s="98">
        <v>0</v>
      </c>
      <c r="J62" s="98">
        <v>0</v>
      </c>
      <c r="K62" s="98">
        <v>0</v>
      </c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</row>
    <row r="63" spans="1:24" ht="45">
      <c r="A63" s="44"/>
      <c r="B63" s="46"/>
      <c r="C63" s="59" t="s">
        <v>122</v>
      </c>
      <c r="D63" s="48" t="s">
        <v>121</v>
      </c>
      <c r="E63" s="101" t="s">
        <v>37</v>
      </c>
      <c r="F63" s="119">
        <v>10000</v>
      </c>
      <c r="G63" s="119">
        <v>10000</v>
      </c>
      <c r="H63" s="119">
        <v>10000</v>
      </c>
      <c r="I63" s="98">
        <v>0</v>
      </c>
      <c r="J63" s="98">
        <v>0</v>
      </c>
      <c r="K63" s="98">
        <v>0</v>
      </c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</row>
    <row r="64" spans="1:24" ht="56.25">
      <c r="A64" s="44"/>
      <c r="B64" s="46"/>
      <c r="C64" s="47" t="s">
        <v>133</v>
      </c>
      <c r="D64" s="123" t="s">
        <v>123</v>
      </c>
      <c r="E64" s="101" t="s">
        <v>25</v>
      </c>
      <c r="F64" s="43">
        <v>630000</v>
      </c>
      <c r="G64" s="43">
        <v>465984.48</v>
      </c>
      <c r="H64" s="43">
        <v>630000</v>
      </c>
      <c r="I64" s="98">
        <v>700000</v>
      </c>
      <c r="J64" s="98">
        <v>700000</v>
      </c>
      <c r="K64" s="98">
        <v>700000</v>
      </c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</row>
    <row r="65" spans="1:24" ht="56.25">
      <c r="A65" s="44"/>
      <c r="B65" s="46"/>
      <c r="C65" s="47" t="s">
        <v>134</v>
      </c>
      <c r="D65" s="124" t="s">
        <v>124</v>
      </c>
      <c r="E65" s="101" t="s">
        <v>25</v>
      </c>
      <c r="F65" s="43">
        <v>300000</v>
      </c>
      <c r="G65" s="43">
        <v>223259.94</v>
      </c>
      <c r="H65" s="43">
        <v>300000</v>
      </c>
      <c r="I65" s="98">
        <v>300000</v>
      </c>
      <c r="J65" s="98">
        <v>300000</v>
      </c>
      <c r="K65" s="98">
        <v>300000</v>
      </c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</row>
    <row r="66" spans="1:24" ht="56.25">
      <c r="A66" s="44"/>
      <c r="B66" s="46"/>
      <c r="C66" s="47" t="s">
        <v>135</v>
      </c>
      <c r="D66" s="124" t="s">
        <v>124</v>
      </c>
      <c r="E66" s="101" t="s">
        <v>129</v>
      </c>
      <c r="F66" s="43">
        <v>0</v>
      </c>
      <c r="G66" s="43">
        <v>-2047.52</v>
      </c>
      <c r="H66" s="43">
        <v>0</v>
      </c>
      <c r="I66" s="98">
        <v>0</v>
      </c>
      <c r="J66" s="98">
        <v>0</v>
      </c>
      <c r="K66" s="98">
        <v>0</v>
      </c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</row>
    <row r="67" spans="1:24" ht="67.5">
      <c r="A67" s="44"/>
      <c r="B67" s="46"/>
      <c r="C67" s="47" t="s">
        <v>138</v>
      </c>
      <c r="D67" s="124" t="s">
        <v>139</v>
      </c>
      <c r="E67" s="71" t="s">
        <v>30</v>
      </c>
      <c r="F67" s="43">
        <v>4399199.0999999996</v>
      </c>
      <c r="G67" s="43">
        <v>4399199.0999999996</v>
      </c>
      <c r="H67" s="43">
        <v>4399199.0999999996</v>
      </c>
      <c r="I67" s="98">
        <v>0</v>
      </c>
      <c r="J67" s="98">
        <v>0</v>
      </c>
      <c r="K67" s="98">
        <v>0</v>
      </c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</row>
    <row r="68" spans="1:24" ht="25.5">
      <c r="A68" s="96"/>
      <c r="B68" s="95"/>
      <c r="C68" s="92" t="s">
        <v>136</v>
      </c>
      <c r="D68" s="94" t="s">
        <v>38</v>
      </c>
      <c r="E68" s="86"/>
      <c r="F68" s="87">
        <f t="shared" ref="F68:K68" si="16">F69+F70</f>
        <v>299937</v>
      </c>
      <c r="G68" s="87">
        <f t="shared" si="16"/>
        <v>289580.09999999998</v>
      </c>
      <c r="H68" s="87">
        <f t="shared" si="16"/>
        <v>299937</v>
      </c>
      <c r="I68" s="87">
        <f t="shared" si="16"/>
        <v>0</v>
      </c>
      <c r="J68" s="87">
        <f t="shared" si="16"/>
        <v>0</v>
      </c>
      <c r="K68" s="87">
        <f t="shared" si="16"/>
        <v>0</v>
      </c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</row>
    <row r="69" spans="1:24" ht="33.75">
      <c r="A69" s="60"/>
      <c r="B69" s="60"/>
      <c r="C69" s="47" t="s">
        <v>132</v>
      </c>
      <c r="D69" s="48" t="s">
        <v>39</v>
      </c>
      <c r="E69" s="45" t="s">
        <v>25</v>
      </c>
      <c r="F69" s="43">
        <v>0</v>
      </c>
      <c r="G69" s="43">
        <v>-10356.9</v>
      </c>
      <c r="H69" s="43">
        <v>0</v>
      </c>
      <c r="I69" s="98">
        <v>0</v>
      </c>
      <c r="J69" s="98">
        <v>0</v>
      </c>
      <c r="K69" s="98">
        <v>0</v>
      </c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</row>
    <row r="70" spans="1:24" ht="33.75">
      <c r="A70" s="61"/>
      <c r="B70" s="61"/>
      <c r="C70" s="47" t="s">
        <v>46</v>
      </c>
      <c r="D70" s="48" t="s">
        <v>45</v>
      </c>
      <c r="E70" s="45" t="s">
        <v>25</v>
      </c>
      <c r="F70" s="43">
        <v>299937</v>
      </c>
      <c r="G70" s="43">
        <v>299937</v>
      </c>
      <c r="H70" s="43">
        <v>299937</v>
      </c>
      <c r="I70" s="98">
        <v>0</v>
      </c>
      <c r="J70" s="98">
        <v>0</v>
      </c>
      <c r="K70" s="98">
        <v>0</v>
      </c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</row>
    <row r="71" spans="1:24"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</row>
    <row r="72" spans="1:24"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</row>
    <row r="73" spans="1:24"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</row>
    <row r="74" spans="1:24">
      <c r="B74" s="73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</row>
    <row r="75" spans="1:24"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</row>
    <row r="76" spans="1:24"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</row>
    <row r="77" spans="1:24"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1:24"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</row>
    <row r="79" spans="1:24"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</row>
    <row r="80" spans="1:24"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</row>
    <row r="81" spans="12:24"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</row>
    <row r="82" spans="12:24"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</row>
  </sheetData>
  <mergeCells count="14">
    <mergeCell ref="M46:M47"/>
    <mergeCell ref="G8:G9"/>
    <mergeCell ref="H8:H9"/>
    <mergeCell ref="I8:K8"/>
    <mergeCell ref="A2:K2"/>
    <mergeCell ref="A3:K3"/>
    <mergeCell ref="A4:K4"/>
    <mergeCell ref="A6:B6"/>
    <mergeCell ref="D6:E6"/>
    <mergeCell ref="A8:A9"/>
    <mergeCell ref="B8:B9"/>
    <mergeCell ref="C8:D8"/>
    <mergeCell ref="E8:E9"/>
    <mergeCell ref="F8:F9"/>
  </mergeCells>
  <pageMargins left="0.7" right="0.7" top="0.75" bottom="0.75" header="0.3" footer="0.3"/>
  <pageSetup paperSize="9" scale="42" fitToHeight="0" orientation="portrait" horizontalDpi="180" verticalDpi="180" r:id="rId1"/>
  <rowBreaks count="1" manualBreakCount="1">
    <brk id="5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2025-10-28T11:26:03Z</dcterms:modified>
</cp:coreProperties>
</file>